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65341" windowWidth="15480" windowHeight="10695" activeTab="0"/>
  </bookViews>
  <sheets>
    <sheet name="CD-prin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Fill" hidden="1">#REF!</definedName>
    <definedName name="a">'[3]§¬n gi¸ chÝnh'!$F$4:$F$1428</definedName>
    <definedName name="d">#REF!</definedName>
    <definedName name="_xlnm.Print_Area" localSheetId="0">'CD-print'!$A$1:$K$93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<sst xmlns="http://schemas.openxmlformats.org/spreadsheetml/2006/main" count="144" uniqueCount="112">
  <si>
    <t>Mẫu số B01 - CTCK</t>
  </si>
  <si>
    <t>BÁO CÁO TÀI CHÍNH TÓM TẮT</t>
  </si>
  <si>
    <t>Năm 2007</t>
  </si>
  <si>
    <t>Đơn vị tính: đồng</t>
  </si>
  <si>
    <t>I</t>
  </si>
  <si>
    <t xml:space="preserve">BẢNG CÂN ĐỐI KẾ TOÁN </t>
  </si>
  <si>
    <t>Cộng hợp</t>
  </si>
  <si>
    <t>Chi nhánh Hố Chí Minh</t>
  </si>
  <si>
    <t>Văn phòng Công ty</t>
  </si>
  <si>
    <t>Ngày 31/12/2007</t>
  </si>
  <si>
    <t>Đơn vị tính: VND</t>
  </si>
  <si>
    <t>STT</t>
  </si>
  <si>
    <t>Nội dung</t>
  </si>
  <si>
    <t>Mã số</t>
  </si>
  <si>
    <t>Thuyết minh</t>
  </si>
  <si>
    <t>Số đầu năm</t>
  </si>
  <si>
    <t>Số cuối năm</t>
  </si>
  <si>
    <t>Số đầu năm kiểm toán</t>
  </si>
  <si>
    <t>Số đầu năm đơn vị</t>
  </si>
  <si>
    <t>Số cuối năm đơn vị</t>
  </si>
  <si>
    <t>Số cuối năm kiểm toán</t>
  </si>
  <si>
    <t>Tài sản ngắn hạn</t>
  </si>
  <si>
    <t>Tiền</t>
  </si>
  <si>
    <t>Các khoản đầu tư chứng khoán và đầu tư ngắn hạn khác</t>
  </si>
  <si>
    <t>-  Chứng khoán tự doanh</t>
  </si>
  <si>
    <t>V.3.1</t>
  </si>
  <si>
    <t>-  Chứng khoán đầu tư ngắn hạn của người uỷ thác đầu tư</t>
  </si>
  <si>
    <t>-  Đầu tư ngắn hạn</t>
  </si>
  <si>
    <t>- Đầu tư ngắn hạn của công ty chứng khoán</t>
  </si>
  <si>
    <t>- Đầu tư ngắn hạn của người uỷ thác đầu tư</t>
  </si>
  <si>
    <t>- Dự phòng giảm giá chứng khoán và đầu tư ngắn hạn (*)</t>
  </si>
  <si>
    <t>V.3.2</t>
  </si>
  <si>
    <t>Các khoản phải thu</t>
  </si>
  <si>
    <t>Vật liệu, công cụ tồn kho</t>
  </si>
  <si>
    <t>II</t>
  </si>
  <si>
    <t>Tài sản dài hạn</t>
  </si>
  <si>
    <t>Tài sản cố định</t>
  </si>
  <si>
    <t>V.10</t>
  </si>
  <si>
    <t>- Tài sản cố định hữu hình</t>
  </si>
  <si>
    <t>- Tài sản  cố định thuê tài chính</t>
  </si>
  <si>
    <t>-  Tài sản cố định vô hình</t>
  </si>
  <si>
    <t>Các khoản đầu tư chứng khoán dài hạn và đầu tư và đầu tư dài hạn khác</t>
  </si>
  <si>
    <t>Chi phí xây dựng cơ bản dở dang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</si>
  <si>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</si>
  <si>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</si>
  <si>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</si>
  <si>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</si>
  <si>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</si>
  <si>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</si>
  <si>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</si>
  <si>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</si>
  <si>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 xml:space="preserve"> Nguồn vốn chủ sở hữu</t>
  </si>
  <si>
    <t>V.19</t>
  </si>
  <si>
    <t>Vốn góp ban đầu</t>
  </si>
  <si>
    <t>Vốn bổ sung</t>
  </si>
  <si>
    <t>Các quỹ và lợi nhuận chưa phân phối</t>
  </si>
  <si>
    <t xml:space="preserve"> Vốn điều chỉnh</t>
  </si>
  <si>
    <t>1. Chênh lệch đánh giá lại tài sản</t>
  </si>
  <si>
    <t>2. Chênh lệch tỷ giá ngoại tệ đánh giá lại cuối kỳ</t>
  </si>
  <si>
    <t>3. Giá trị thuần của chứng khoán ngân quỹ</t>
  </si>
  <si>
    <t>- Chứng khoán ngân quỹ</t>
  </si>
  <si>
    <t>- Dự phòng chứng khoán ngân quỹ</t>
  </si>
  <si>
    <t>VI</t>
  </si>
  <si>
    <t>TỔNG CỘNG NGUỒN VỐN</t>
  </si>
  <si>
    <t>KẾT QUẢ HOẠT ĐỘNG KINH DOANH</t>
  </si>
  <si>
    <t>Chỉ tiêu</t>
  </si>
  <si>
    <t>Năm nay</t>
  </si>
  <si>
    <t>Doanh thu hoạt động kinh doanh chứng khoán</t>
  </si>
  <si>
    <t xml:space="preserve"> Các khoản giảm trừ doanh thu</t>
  </si>
  <si>
    <t xml:space="preserve">Doanh thu thuần </t>
  </si>
  <si>
    <t>Thu lãi đầu tư</t>
  </si>
  <si>
    <t>Doanh thu hoạt động kinh doanh chứng khoán và lãi đầu tư  (12 + 13)</t>
  </si>
  <si>
    <t xml:space="preserve">Chi phí hoạt động kinh doanh chứng khoán   </t>
  </si>
  <si>
    <t>Lợi nhuận gộp</t>
  </si>
  <si>
    <t>Chi phí quản lý doanh nghiệp</t>
  </si>
  <si>
    <t xml:space="preserve">Lợi nhuận thuần từ hoạt động kinh doanh chứng khoán  </t>
  </si>
  <si>
    <t xml:space="preserve">- Các khoản thu nhập ngoài hoạt động kinh doanh  </t>
  </si>
  <si>
    <t>- Các khoản chi phí ngoài hoạt động kinh doanh</t>
  </si>
  <si>
    <t>Lợi nhuận ngoài hoạt động kinh doanh</t>
  </si>
  <si>
    <t xml:space="preserve">Tổng lợi nhuận trước thuế </t>
  </si>
  <si>
    <t xml:space="preserve">Lợi nhuận tính thuế </t>
  </si>
  <si>
    <t>Thuế Thu nhập doanh nghiệp phải nộp</t>
  </si>
  <si>
    <t xml:space="preserve">Lợi nhuận sau thuế </t>
  </si>
  <si>
    <t>CÁC CHỈ TIÊU TÀI CHÍNH CƠ BẢN</t>
  </si>
  <si>
    <t>Đơn vị tính</t>
  </si>
  <si>
    <t>Kỳ báo cáo</t>
  </si>
  <si>
    <t>Cơ cấu tài sản</t>
  </si>
  <si>
    <t>%</t>
  </si>
  <si>
    <t>Cơ cấu nguồn vốn</t>
  </si>
  <si>
    <t>- Nợ phải trả/Tổng nguồn vốn</t>
  </si>
  <si>
    <t>- Nguồn vốn chủ sở hữu/Tổng nguồn vốn</t>
  </si>
  <si>
    <t>Khả năng thanh toán</t>
  </si>
  <si>
    <t>Lần</t>
  </si>
  <si>
    <t>- Khả năng thanh toán nhanh</t>
  </si>
  <si>
    <t>- Khả năng thanh toán hiện hành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</si>
  <si>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</si>
  <si>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</si>
  <si>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</si>
  <si>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</si>
  <si>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>Lập ngày 24 tháng 03 năm 2008</t>
  </si>
  <si>
    <t>Tổng giám đốc</t>
  </si>
  <si>
    <t>Đặng Doãn Kiên</t>
  </si>
  <si>
    <t>Tài sản ngắn hạn khác</t>
  </si>
  <si>
    <t>- Tài sản dài hạn/ Tổng tài sản</t>
  </si>
  <si>
    <t>- Tài sản ngắn hạn/ Tổng tài sản</t>
  </si>
  <si>
    <t>CAO THỊ HỒNG</t>
  </si>
  <si>
    <t>A</t>
  </si>
  <si>
    <t>B</t>
  </si>
  <si>
    <t>Hà Nội, ngày 10 tháng 04 năm 2008</t>
  </si>
  <si>
    <t>C</t>
  </si>
  <si>
    <t xml:space="preserve">PHÓ TỔNG GIÁM ĐỐC </t>
  </si>
  <si>
    <t>(đã ký)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</si>
</sst>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VND&quot;#,##0_);\(&quot;VND&quot;#,##0\)"/>
    <numFmt numFmtId="171" formatCode="&quot;VND&quot;#,##0_);[Red]\(&quot;VND&quot;#,##0\)"/>
    <numFmt numFmtId="172" formatCode="&quot;VND&quot;#,##0.00_);\(&quot;VND&quot;#,##0.00\)"/>
    <numFmt numFmtId="173" formatCode="&quot;VND&quot;#,##0.00_);[Red]\(&quot;VND&quot;#,##0.00\)"/>
    <numFmt numFmtId="174" formatCode="_(&quot;VND&quot;* #,##0_);_(&quot;VND&quot;* \(#,##0\);_(&quot;VND&quot;* &quot;-&quot;_);_(@_)"/>
    <numFmt numFmtId="175" formatCode="_(&quot;VND&quot;* #,##0.00_);_(&quot;VND&quot;* \(#,##0.00\);_(&quot;VND&quot;* &quot;-&quot;??_);_(@_)"/>
    <numFmt numFmtId="176" formatCode="_ &quot;€&quot;* #,##0_ ;_ &quot;€&quot;* \-#,##0_ ;_ &quot;€&quot;* &quot;-&quot;_ ;_ @_ "/>
    <numFmt numFmtId="177" formatCode="_ * #,##0_ ;_ * \-#,##0_ ;_ * &quot;-&quot;_ ;_ @_ "/>
    <numFmt numFmtId="178" formatCode="_ &quot;€&quot;* #,##0.00_ ;_ &quot;€&quot;* \-#,##0.00_ ;_ &quot;€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0_);_(* \(#,##0.00\);_(* &quot;-&quot;_);_(@_)"/>
    <numFmt numFmtId="182" formatCode="m/d"/>
    <numFmt numFmtId="183" formatCode="&quot;ß&quot;#,##0;\-&quot;&quot;\ß&quot;&quot;#,##0"/>
    <numFmt numFmtId="184" formatCode="\t0.00%"/>
    <numFmt numFmtId="185" formatCode="\t#\ ??/??"/>
    <numFmt numFmtId="186" formatCode="#,##0;\(#,##0\)"/>
    <numFmt numFmtId="187" formatCode="&quot;\&quot;#,##0.00;[Red]\-&quot;\&quot;#,##0.00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#,##0,"/>
    <numFmt numFmtId="192" formatCode="0.0%"/>
    <numFmt numFmtId="193" formatCode="#,###"/>
    <numFmt numFmtId="194" formatCode="#,##0.000_);\(#,##0.000\)"/>
    <numFmt numFmtId="195" formatCode="_-* #,##0\ _€_-;\-* #,##0\ _€_-;_-* &quot;-&quot;\ _€_-;_-@_-"/>
    <numFmt numFmtId="196" formatCode="00"/>
    <numFmt numFmtId="197" formatCode="_ * #,##0_ ;_ * \-#,##0_ ;_ * &quot;-&quot;??_ ;_ @_ "/>
    <numFmt numFmtId="198" formatCode="#,##0;[Red]#,##0"/>
    <numFmt numFmtId="199" formatCode="_-* #,##0_$_-;\-* #,##0_$_-;_-* &quot;-&quot;??_$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#;\(#,##0\)"/>
    <numFmt numFmtId="204" formatCode="#,##0.0_);\(#,##0.0\)"/>
    <numFmt numFmtId="205" formatCode="_ * #,##0.0_ ;_ * \-#,##0.0_ ;_ * &quot;-&quot;??_ ;_ @_ "/>
    <numFmt numFmtId="206" formatCode="[$€-2]\ #,##0.00_);[Red]\([$€-2]\ #,##0.00\)"/>
    <numFmt numFmtId="207" formatCode="_(* #,##0.0000_);_(* \(#,##0.0000\);_(* &quot;-&quot;????_);_(@_)"/>
    <numFmt numFmtId="208" formatCode="_(* #,##0.000_);_(* \(#,##0.000\);_(* &quot;-&quot;??_);_(@_)"/>
  </numFmts>
  <fonts count="27">
    <font>
      <sz val="12"/>
      <name val=".VNTIME"/>
      <family val="0"/>
    </font>
    <font>
      <b/>
      <sz val="10"/>
      <name val="MS Sans Serif"/>
      <family val="0"/>
    </font>
    <font>
      <sz val="10"/>
      <name val="Times New Roman"/>
      <family val="0"/>
    </font>
    <font>
      <sz val="10"/>
      <name val="Arial"/>
      <family val="2"/>
    </font>
    <font>
      <sz val="12"/>
      <name val="Arial"/>
      <family val="0"/>
    </font>
    <font>
      <u val="single"/>
      <sz val="12"/>
      <color indexed="36"/>
      <name val=".VnTime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.VnTime"/>
      <family val="0"/>
    </font>
    <font>
      <sz val="8"/>
      <color indexed="12"/>
      <name val="Helv"/>
      <family val="0"/>
    </font>
    <font>
      <sz val="10"/>
      <name val=".VnAvant"/>
      <family val="2"/>
    </font>
    <font>
      <sz val="7"/>
      <name val="Small Fonts"/>
      <family val="0"/>
    </font>
    <font>
      <b/>
      <i/>
      <sz val="16"/>
      <name val="Helv"/>
      <family val="2"/>
    </font>
    <font>
      <i/>
      <sz val="10"/>
      <name val="MS Sans Serif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i/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2" fillId="0" borderId="0">
      <alignment/>
      <protection/>
    </xf>
    <xf numFmtId="3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184" fontId="3" fillId="0" borderId="0">
      <alignment/>
      <protection/>
    </xf>
    <xf numFmtId="0" fontId="4" fillId="0" borderId="0" applyProtection="0">
      <alignment/>
    </xf>
    <xf numFmtId="185" fontId="3" fillId="0" borderId="0">
      <alignment/>
      <protection/>
    </xf>
    <xf numFmtId="2" fontId="4" fillId="0" borderId="0" applyProtection="0">
      <alignment/>
    </xf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>
      <alignment/>
    </xf>
    <xf numFmtId="0" fontId="7" fillId="0" borderId="0" applyProtection="0">
      <alignment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10" fontId="6" fillId="3" borderId="3" applyNumberFormat="0" applyBorder="0" applyAlignment="0" applyProtection="0"/>
    <xf numFmtId="0" fontId="10" fillId="0" borderId="0">
      <alignment/>
      <protection/>
    </xf>
    <xf numFmtId="193" fontId="11" fillId="0" borderId="4">
      <alignment/>
      <protection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" fillId="0" borderId="0">
      <alignment/>
      <protection/>
    </xf>
    <xf numFmtId="37" fontId="12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4" fillId="0" borderId="5" applyProtection="0">
      <alignment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6" fillId="0" borderId="0">
      <alignment/>
      <protection/>
    </xf>
    <xf numFmtId="0" fontId="3" fillId="0" borderId="0">
      <alignment/>
      <protection/>
    </xf>
    <xf numFmtId="19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8" fillId="0" borderId="0">
      <alignment/>
      <protection/>
    </xf>
  </cellStyleXfs>
  <cellXfs count="1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Alignment="1">
      <alignment horizontal="centerContinuous" vertical="center"/>
    </xf>
    <xf numFmtId="41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Alignment="1">
      <alignment horizontal="center" vertical="center"/>
    </xf>
    <xf numFmtId="41" fontId="23" fillId="0" borderId="0" xfId="0" applyNumberFormat="1" applyFont="1" applyAlignment="1">
      <alignment vertical="center"/>
    </xf>
    <xf numFmtId="41" fontId="23" fillId="0" borderId="0" xfId="0" applyNumberFormat="1" applyFont="1" applyAlignment="1">
      <alignment horizontal="right" vertical="center"/>
    </xf>
    <xf numFmtId="41" fontId="23" fillId="0" borderId="0" xfId="0" applyNumberFormat="1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right" vertical="center"/>
    </xf>
    <xf numFmtId="41" fontId="21" fillId="0" borderId="0" xfId="0" applyNumberFormat="1" applyFont="1" applyAlignment="1">
      <alignment horizontal="centerContinuous" vertical="center"/>
    </xf>
    <xf numFmtId="41" fontId="21" fillId="4" borderId="0" xfId="0" applyNumberFormat="1" applyFont="1" applyFill="1" applyAlignment="1">
      <alignment horizontal="centerContinuous" vertical="center"/>
    </xf>
    <xf numFmtId="41" fontId="3" fillId="4" borderId="0" xfId="0" applyNumberFormat="1" applyFont="1" applyFill="1" applyAlignment="1">
      <alignment horizontal="centerContinuous" vertical="center"/>
    </xf>
    <xf numFmtId="41" fontId="21" fillId="5" borderId="0" xfId="0" applyNumberFormat="1" applyFont="1" applyFill="1" applyAlignment="1">
      <alignment horizontal="centerContinuous" vertical="center"/>
    </xf>
    <xf numFmtId="41" fontId="3" fillId="5" borderId="0" xfId="0" applyNumberFormat="1" applyFont="1" applyFill="1" applyAlignment="1">
      <alignment horizontal="centerContinuous" vertical="center"/>
    </xf>
    <xf numFmtId="41" fontId="21" fillId="6" borderId="0" xfId="0" applyNumberFormat="1" applyFont="1" applyFill="1" applyAlignment="1">
      <alignment horizontal="centerContinuous" vertical="center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1" fontId="21" fillId="0" borderId="6" xfId="0" applyNumberFormat="1" applyFont="1" applyBorder="1" applyAlignment="1">
      <alignment horizontal="center" wrapText="1"/>
    </xf>
    <xf numFmtId="41" fontId="21" fillId="0" borderId="0" xfId="0" applyNumberFormat="1" applyFont="1" applyBorder="1" applyAlignment="1">
      <alignment horizontal="center" wrapText="1"/>
    </xf>
    <xf numFmtId="41" fontId="21" fillId="0" borderId="6" xfId="0" applyNumberFormat="1" applyFont="1" applyBorder="1" applyAlignment="1">
      <alignment horizontal="right" wrapText="1"/>
    </xf>
    <xf numFmtId="41" fontId="21" fillId="4" borderId="0" xfId="0" applyNumberFormat="1" applyFont="1" applyFill="1" applyBorder="1" applyAlignment="1">
      <alignment horizontal="center" wrapText="1"/>
    </xf>
    <xf numFmtId="41" fontId="21" fillId="5" borderId="6" xfId="0" applyNumberFormat="1" applyFont="1" applyFill="1" applyBorder="1" applyAlignment="1">
      <alignment horizontal="center" wrapText="1"/>
    </xf>
    <xf numFmtId="41" fontId="21" fillId="6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1" fontId="21" fillId="0" borderId="0" xfId="0" applyNumberFormat="1" applyFont="1" applyBorder="1" applyAlignment="1">
      <alignment vertical="center" wrapText="1"/>
    </xf>
    <xf numFmtId="41" fontId="21" fillId="4" borderId="0" xfId="0" applyNumberFormat="1" applyFont="1" applyFill="1" applyBorder="1" applyAlignment="1">
      <alignment vertical="center" wrapText="1"/>
    </xf>
    <xf numFmtId="41" fontId="21" fillId="5" borderId="0" xfId="0" applyNumberFormat="1" applyFont="1" applyFill="1" applyBorder="1" applyAlignment="1">
      <alignment vertical="center" wrapText="1"/>
    </xf>
    <xf numFmtId="41" fontId="21" fillId="6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 wrapText="1"/>
    </xf>
    <xf numFmtId="41" fontId="3" fillId="4" borderId="0" xfId="0" applyNumberFormat="1" applyFont="1" applyFill="1" applyBorder="1" applyAlignment="1">
      <alignment vertical="center" wrapText="1"/>
    </xf>
    <xf numFmtId="41" fontId="3" fillId="5" borderId="0" xfId="0" applyNumberFormat="1" applyFont="1" applyFill="1" applyBorder="1" applyAlignment="1">
      <alignment vertical="center" wrapText="1"/>
    </xf>
    <xf numFmtId="41" fontId="3" fillId="6" borderId="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49" fontId="23" fillId="0" borderId="0" xfId="0" applyNumberFormat="1" applyFont="1" applyBorder="1" applyAlignment="1" quotePrefix="1">
      <alignment vertical="center"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1" fontId="23" fillId="0" borderId="0" xfId="0" applyNumberFormat="1" applyFont="1" applyBorder="1" applyAlignment="1">
      <alignment vertical="center" wrapText="1"/>
    </xf>
    <xf numFmtId="41" fontId="23" fillId="4" borderId="0" xfId="0" applyNumberFormat="1" applyFont="1" applyFill="1" applyBorder="1" applyAlignment="1">
      <alignment vertical="center" wrapText="1"/>
    </xf>
    <xf numFmtId="41" fontId="23" fillId="5" borderId="0" xfId="0" applyNumberFormat="1" applyFont="1" applyFill="1" applyBorder="1" applyAlignment="1">
      <alignment vertical="center" wrapText="1"/>
    </xf>
    <xf numFmtId="41" fontId="23" fillId="6" borderId="0" xfId="0" applyNumberFormat="1" applyFont="1" applyFill="1" applyBorder="1" applyAlignment="1">
      <alignment vertical="center" wrapText="1"/>
    </xf>
    <xf numFmtId="49" fontId="23" fillId="0" borderId="0" xfId="0" applyNumberFormat="1" applyFont="1" applyBorder="1" applyAlignment="1" quotePrefix="1">
      <alignment horizontal="left" vertical="center" indent="1"/>
    </xf>
    <xf numFmtId="49" fontId="23" fillId="0" borderId="0" xfId="0" applyNumberFormat="1" applyFont="1" applyBorder="1" applyAlignment="1">
      <alignment horizontal="left" vertical="center" indent="1"/>
    </xf>
    <xf numFmtId="49" fontId="2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1" fontId="3" fillId="6" borderId="0" xfId="0" applyNumberFormat="1" applyFont="1" applyFill="1" applyAlignment="1">
      <alignment horizontal="centerContinuous" vertical="center"/>
    </xf>
    <xf numFmtId="49" fontId="21" fillId="0" borderId="0" xfId="0" applyNumberFormat="1" applyFont="1" applyBorder="1" applyAlignment="1">
      <alignment horizontal="center" vertical="center"/>
    </xf>
    <xf numFmtId="41" fontId="21" fillId="0" borderId="7" xfId="0" applyNumberFormat="1" applyFont="1" applyBorder="1" applyAlignment="1">
      <alignment vertical="center" wrapText="1"/>
    </xf>
    <xf numFmtId="41" fontId="21" fillId="0" borderId="5" xfId="0" applyNumberFormat="1" applyFont="1" applyBorder="1" applyAlignment="1">
      <alignment vertical="center" wrapText="1"/>
    </xf>
    <xf numFmtId="41" fontId="21" fillId="4" borderId="5" xfId="0" applyNumberFormat="1" applyFont="1" applyFill="1" applyBorder="1" applyAlignment="1">
      <alignment vertical="center" wrapText="1"/>
    </xf>
    <xf numFmtId="41" fontId="21" fillId="5" borderId="5" xfId="0" applyNumberFormat="1" applyFont="1" applyFill="1" applyBorder="1" applyAlignment="1">
      <alignment vertical="center" wrapText="1"/>
    </xf>
    <xf numFmtId="41" fontId="21" fillId="6" borderId="7" xfId="0" applyNumberFormat="1" applyFont="1" applyFill="1" applyBorder="1" applyAlignment="1">
      <alignment vertical="center" wrapText="1"/>
    </xf>
    <xf numFmtId="41" fontId="21" fillId="6" borderId="5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41" fontId="3" fillId="0" borderId="6" xfId="0" applyNumberFormat="1" applyFont="1" applyBorder="1" applyAlignment="1">
      <alignment horizontal="centerContinuous" vertical="center"/>
    </xf>
    <xf numFmtId="41" fontId="3" fillId="6" borderId="6" xfId="0" applyNumberFormat="1" applyFont="1" applyFill="1" applyBorder="1" applyAlignment="1">
      <alignment horizontal="centerContinuous" vertical="center"/>
    </xf>
    <xf numFmtId="41" fontId="3" fillId="6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vertical="center" wrapText="1"/>
    </xf>
    <xf numFmtId="41" fontId="7" fillId="4" borderId="0" xfId="0" applyNumberFormat="1" applyFont="1" applyFill="1" applyBorder="1" applyAlignment="1">
      <alignment vertical="center" wrapText="1"/>
    </xf>
    <xf numFmtId="41" fontId="7" fillId="5" borderId="0" xfId="0" applyNumberFormat="1" applyFont="1" applyFill="1" applyBorder="1" applyAlignment="1">
      <alignment vertical="center" wrapText="1"/>
    </xf>
    <xf numFmtId="41" fontId="7" fillId="6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41" fontId="21" fillId="0" borderId="6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 quotePrefix="1">
      <alignment horizontal="left" vertical="center"/>
    </xf>
    <xf numFmtId="41" fontId="3" fillId="6" borderId="0" xfId="0" applyNumberFormat="1" applyFont="1" applyFill="1" applyAlignment="1">
      <alignment vertical="center"/>
    </xf>
    <xf numFmtId="41" fontId="3" fillId="4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left" vertical="center"/>
    </xf>
    <xf numFmtId="41" fontId="21" fillId="0" borderId="0" xfId="0" applyNumberFormat="1" applyFont="1" applyAlignment="1">
      <alignment vertical="center"/>
    </xf>
    <xf numFmtId="49" fontId="21" fillId="6" borderId="0" xfId="0" applyNumberFormat="1" applyFont="1" applyFill="1" applyAlignment="1">
      <alignment vertical="center"/>
    </xf>
    <xf numFmtId="49" fontId="21" fillId="4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6" borderId="0" xfId="0" applyNumberFormat="1" applyFont="1" applyFill="1" applyAlignment="1">
      <alignment vertical="center"/>
    </xf>
    <xf numFmtId="49" fontId="3" fillId="4" borderId="0" xfId="0" applyNumberFormat="1" applyFont="1" applyFill="1" applyAlignment="1">
      <alignment vertical="center"/>
    </xf>
    <xf numFmtId="49" fontId="21" fillId="6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1" fontId="24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41" fontId="20" fillId="0" borderId="0" xfId="0" applyNumberFormat="1" applyFont="1" applyAlignment="1">
      <alignment horizontal="center" vertical="center"/>
    </xf>
    <xf numFmtId="41" fontId="24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Continuous" vertical="center"/>
    </xf>
    <xf numFmtId="49" fontId="2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Continuous" vertical="center"/>
    </xf>
    <xf numFmtId="10" fontId="3" fillId="0" borderId="0" xfId="45" applyNumberFormat="1" applyFont="1" applyBorder="1" applyAlignment="1">
      <alignment vertical="center" wrapText="1"/>
    </xf>
    <xf numFmtId="41" fontId="20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 wrapText="1"/>
    </xf>
    <xf numFmtId="41" fontId="25" fillId="0" borderId="0" xfId="0" applyNumberFormat="1" applyFont="1" applyAlignment="1">
      <alignment horizontal="center" vertical="center" wrapText="1"/>
    </xf>
    <xf numFmtId="41" fontId="24" fillId="0" borderId="0" xfId="0" applyNumberFormat="1" applyFont="1" applyAlignment="1">
      <alignment horizontal="center" vertical="center" wrapText="1"/>
    </xf>
  </cellXfs>
  <cellStyles count="50">
    <cellStyle name="Normal" xfId="0"/>
    <cellStyle name="RowLevel_0" xfId="1"/>
    <cellStyle name="ColLevel_0" xfId="2"/>
    <cellStyle name="RowLevel_1" xfId="3"/>
    <cellStyle name="RowLevel_2" xfId="5"/>
    <cellStyle name="20" xfId="15"/>
    <cellStyle name="Comma" xfId="16"/>
    <cellStyle name="Comma [0]" xfId="17"/>
    <cellStyle name="comma zerodec" xfId="18"/>
    <cellStyle name="Comma0" xfId="19"/>
    <cellStyle name="Currency" xfId="20"/>
    <cellStyle name="Currency [0]" xfId="21"/>
    <cellStyle name="Currency0" xfId="22"/>
    <cellStyle name="Currency1" xfId="23"/>
    <cellStyle name="Date" xfId="24"/>
    <cellStyle name="Dollar (zero dec)" xfId="25"/>
    <cellStyle name="Fixed" xfId="26"/>
    <cellStyle name="Followed Hyperlink" xfId="27"/>
    <cellStyle name="Grey" xfId="28"/>
    <cellStyle name="Header1" xfId="29"/>
    <cellStyle name="Header2" xfId="30"/>
    <cellStyle name="Heading 1" xfId="31"/>
    <cellStyle name="Heading 2" xfId="32"/>
    <cellStyle name="HEADING1" xfId="33"/>
    <cellStyle name="HEADING2" xfId="34"/>
    <cellStyle name="Hyperlink" xfId="35"/>
    <cellStyle name="Input" xfId="36"/>
    <cellStyle name="Input [yellow]" xfId="37"/>
    <cellStyle name="Input_Book1" xfId="38"/>
    <cellStyle name="moi" xfId="39"/>
    <cellStyle name="Monétaire [0]_TARIFFS DB" xfId="40"/>
    <cellStyle name="Monétaire_TARIFFS DB" xfId="41"/>
    <cellStyle name="New Times Roman" xfId="42"/>
    <cellStyle name="no dec" xfId="43"/>
    <cellStyle name="Normal - Style1" xfId="44"/>
    <cellStyle name="Percent" xfId="45"/>
    <cellStyle name="Percent [2]" xfId="46"/>
    <cellStyle name="Total" xfId="47"/>
    <cellStyle name="똿뗦먛귟 [0.00]_PRODUCT DETAIL Q1" xfId="48"/>
    <cellStyle name="똿뗦먛귟_PRODUCT DETAIL Q1" xfId="49"/>
    <cellStyle name="믅됞 [0.00]_PRODUCT DETAIL Q1" xfId="50"/>
    <cellStyle name="믅됞_PRODUCT DETAIL Q1" xfId="51"/>
    <cellStyle name="백분율_HOBONG" xfId="52"/>
    <cellStyle name="뷭?_BOOKSHIP" xfId="53"/>
    <cellStyle name="一般_PLDT" xfId="54"/>
    <cellStyle name="콤마 [0]_1202" xfId="55"/>
    <cellStyle name="콤마_1202" xfId="56"/>
    <cellStyle name="통화 [0]_1202" xfId="57"/>
    <cellStyle name="통화_1202" xfId="58"/>
    <cellStyle name="표준_(정보부문)월별인원계획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haiph\LOCALS~1\Temp\Rar$DI00.516\BCTC-14.3.2006\4%20BCT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01\c\My%20Documents\KHACH%20HANG\CT%20CHUNG%20KHOAN%20ICB\Nam%202003\BCTC2002-Cong%20t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anhiep\c\My%20Documents\DT%20XECEL\A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aiph\Application%20Data\Microsoft\Excel\CDKTnew%20(version%20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hach%20hang\chung%20khoan%20quoc%20te\CDSPS%2018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DC"/>
      <sheetName val="CD-print"/>
      <sheetName val="P&amp;L-print"/>
      <sheetName val="PII-print"/>
      <sheetName val="PIII-print"/>
      <sheetName val="LCTTTT"/>
      <sheetName val="LCTTGT"/>
      <sheetName val="Candoi(I)_working"/>
      <sheetName val="Candoi(II)_working"/>
      <sheetName val="Ketqua(I)_working"/>
      <sheetName val="LCTTTT-nhap"/>
      <sheetName val="TSCD"/>
      <sheetName val="chitieupt"/>
      <sheetName val="Thuyetminh"/>
      <sheetName val="Ngoai bang"/>
      <sheetName val="candoi(III)_working"/>
      <sheetName val="DanhgiaTrongyeu"/>
      <sheetName val="Danhgiruiro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</sheetNames>
    <sheetDataSet>
      <sheetData sheetId="7">
        <row r="22">
          <cell r="C22">
            <v>26404687290</v>
          </cell>
        </row>
        <row r="23">
          <cell r="C23">
            <v>9975084364</v>
          </cell>
        </row>
        <row r="24">
          <cell r="C24">
            <v>3500000000</v>
          </cell>
        </row>
        <row r="25">
          <cell r="C25">
            <v>-425529247</v>
          </cell>
        </row>
        <row r="74">
          <cell r="C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CD"/>
      <sheetName val="BTDC"/>
      <sheetName val="Can doi"/>
      <sheetName val="Can doi (2)"/>
      <sheetName val="ngoai bang"/>
      <sheetName val="Ketqua"/>
      <sheetName val="Thue"/>
      <sheetName val="LCTT ban in "/>
      <sheetName val="Danh gia"/>
      <sheetName val="CDKT"/>
      <sheetName val="CDKT (2)"/>
      <sheetName val="KQKD"/>
      <sheetName val="Thue 3"/>
      <sheetName val="LCTT truoc dc"/>
      <sheetName val="P.tich1"/>
      <sheetName val="Sheet1"/>
      <sheetName val="Ptich2"/>
      <sheetName val="00000000"/>
      <sheetName val="1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T Ph­¬ng mai 2"/>
      <sheetName val="CL Ph­¬ng mai 2"/>
      <sheetName val="DT MN V¨n H­¬ng"/>
      <sheetName val="CL MN V¨n H­¬ng"/>
      <sheetName val="DT Hµ t©y"/>
      <sheetName val="CL Hµ t©y"/>
      <sheetName val="DT Bæ tóc"/>
      <sheetName val="CL Bæ tóc"/>
      <sheetName val="DT Ph­¬ng mai 1"/>
      <sheetName val="CL Ph­¬ng mai  1"/>
      <sheetName val="§¬n gi¸ chÝnh"/>
      <sheetName val="Dù to¸n mÉu"/>
      <sheetName val="CLVL MÉu"/>
      <sheetName val="00000000"/>
      <sheetName val="Dialog1"/>
    </sheetNames>
    <sheetDataSet>
      <sheetData sheetId="10">
        <row r="4">
          <cell r="F4">
            <v>0</v>
          </cell>
        </row>
        <row r="5">
          <cell r="F5">
            <v>1369</v>
          </cell>
        </row>
        <row r="6">
          <cell r="F6">
            <v>1712</v>
          </cell>
        </row>
        <row r="7">
          <cell r="F7">
            <v>1011</v>
          </cell>
        </row>
        <row r="9">
          <cell r="F9">
            <v>1011</v>
          </cell>
        </row>
        <row r="10">
          <cell r="F10">
            <v>643.1</v>
          </cell>
        </row>
        <row r="11">
          <cell r="F11">
            <v>2750</v>
          </cell>
        </row>
        <row r="12">
          <cell r="F12">
            <v>3951</v>
          </cell>
        </row>
        <row r="13">
          <cell r="F13">
            <v>1617</v>
          </cell>
        </row>
        <row r="14">
          <cell r="F14">
            <v>2780</v>
          </cell>
        </row>
        <row r="15">
          <cell r="F15">
            <v>4052</v>
          </cell>
        </row>
        <row r="16">
          <cell r="F16">
            <v>1232</v>
          </cell>
        </row>
        <row r="17">
          <cell r="F17">
            <v>1960</v>
          </cell>
        </row>
        <row r="18">
          <cell r="F18">
            <v>780</v>
          </cell>
        </row>
        <row r="19">
          <cell r="F19">
            <v>2206</v>
          </cell>
        </row>
        <row r="20">
          <cell r="F20">
            <v>2206</v>
          </cell>
        </row>
        <row r="21">
          <cell r="F21">
            <v>1312</v>
          </cell>
        </row>
        <row r="22">
          <cell r="F22">
            <v>12840</v>
          </cell>
        </row>
        <row r="23">
          <cell r="F23">
            <v>2599</v>
          </cell>
        </row>
        <row r="24">
          <cell r="F24">
            <v>1471</v>
          </cell>
        </row>
        <row r="25">
          <cell r="F25">
            <v>135290</v>
          </cell>
        </row>
        <row r="26">
          <cell r="F26">
            <v>1894</v>
          </cell>
        </row>
        <row r="27">
          <cell r="F27">
            <v>3632</v>
          </cell>
        </row>
        <row r="28">
          <cell r="F28">
            <v>1894</v>
          </cell>
        </row>
        <row r="29">
          <cell r="F29">
            <v>14747</v>
          </cell>
        </row>
        <row r="30">
          <cell r="F30">
            <v>5835</v>
          </cell>
        </row>
        <row r="31">
          <cell r="F31">
            <v>12840</v>
          </cell>
        </row>
        <row r="32">
          <cell r="F32">
            <v>1471</v>
          </cell>
        </row>
        <row r="33">
          <cell r="F33">
            <v>12840</v>
          </cell>
        </row>
        <row r="40">
          <cell r="F40">
            <v>324</v>
          </cell>
        </row>
        <row r="41">
          <cell r="F41">
            <v>891</v>
          </cell>
        </row>
        <row r="42">
          <cell r="F42">
            <v>891</v>
          </cell>
        </row>
        <row r="43">
          <cell r="F43">
            <v>130</v>
          </cell>
        </row>
        <row r="53">
          <cell r="F53">
            <v>400</v>
          </cell>
        </row>
        <row r="54">
          <cell r="F54">
            <v>1068</v>
          </cell>
        </row>
        <row r="55">
          <cell r="F55">
            <v>12840</v>
          </cell>
        </row>
        <row r="56">
          <cell r="F56">
            <v>12840</v>
          </cell>
        </row>
        <row r="60">
          <cell r="F60">
            <v>2470</v>
          </cell>
        </row>
        <row r="61">
          <cell r="F61">
            <v>2007</v>
          </cell>
        </row>
        <row r="62">
          <cell r="F62">
            <v>12840</v>
          </cell>
        </row>
        <row r="63">
          <cell r="F63">
            <v>10700</v>
          </cell>
        </row>
        <row r="64">
          <cell r="F64">
            <v>2189</v>
          </cell>
        </row>
        <row r="65">
          <cell r="F65">
            <v>2736</v>
          </cell>
        </row>
        <row r="66">
          <cell r="F66">
            <v>2736</v>
          </cell>
        </row>
        <row r="67">
          <cell r="F67">
            <v>1519</v>
          </cell>
        </row>
        <row r="68">
          <cell r="F68">
            <v>304</v>
          </cell>
        </row>
        <row r="69">
          <cell r="F69">
            <v>12840</v>
          </cell>
        </row>
        <row r="70">
          <cell r="F70">
            <v>12840</v>
          </cell>
        </row>
        <row r="72">
          <cell r="F72">
            <v>2803</v>
          </cell>
        </row>
        <row r="73">
          <cell r="F73">
            <v>8072</v>
          </cell>
        </row>
        <row r="74">
          <cell r="F74">
            <v>1528</v>
          </cell>
        </row>
        <row r="75">
          <cell r="F75">
            <v>12840</v>
          </cell>
        </row>
        <row r="76">
          <cell r="F76">
            <v>540</v>
          </cell>
        </row>
        <row r="82">
          <cell r="F82">
            <v>1518.99</v>
          </cell>
        </row>
        <row r="83">
          <cell r="F83">
            <v>12840</v>
          </cell>
        </row>
        <row r="89">
          <cell r="F89">
            <v>8988</v>
          </cell>
        </row>
        <row r="90">
          <cell r="F90">
            <v>2736</v>
          </cell>
        </row>
        <row r="91">
          <cell r="F91">
            <v>5188</v>
          </cell>
        </row>
        <row r="92">
          <cell r="F92">
            <v>51495</v>
          </cell>
        </row>
        <row r="93">
          <cell r="F93">
            <v>1700.58</v>
          </cell>
        </row>
        <row r="94">
          <cell r="F94">
            <v>1700.58</v>
          </cell>
        </row>
        <row r="95">
          <cell r="F95">
            <v>1700.58</v>
          </cell>
        </row>
        <row r="96">
          <cell r="F96">
            <v>12840</v>
          </cell>
        </row>
        <row r="97">
          <cell r="F97">
            <v>2375</v>
          </cell>
        </row>
        <row r="100">
          <cell r="F100">
            <v>12840</v>
          </cell>
        </row>
        <row r="101">
          <cell r="F101">
            <v>20714</v>
          </cell>
        </row>
        <row r="102">
          <cell r="F102">
            <v>2969</v>
          </cell>
        </row>
        <row r="103">
          <cell r="F103">
            <v>20000</v>
          </cell>
        </row>
        <row r="105">
          <cell r="F105">
            <v>36282</v>
          </cell>
        </row>
        <row r="107">
          <cell r="F107">
            <v>4525</v>
          </cell>
        </row>
        <row r="108">
          <cell r="F108">
            <v>5430</v>
          </cell>
        </row>
        <row r="113">
          <cell r="F113">
            <v>539</v>
          </cell>
        </row>
        <row r="114">
          <cell r="F114">
            <v>552</v>
          </cell>
        </row>
        <row r="115">
          <cell r="F115">
            <v>1962</v>
          </cell>
        </row>
        <row r="116">
          <cell r="F116">
            <v>1962</v>
          </cell>
        </row>
        <row r="117">
          <cell r="F117">
            <v>892</v>
          </cell>
        </row>
        <row r="118">
          <cell r="F118">
            <v>892</v>
          </cell>
        </row>
        <row r="119">
          <cell r="F119">
            <v>892</v>
          </cell>
        </row>
        <row r="120">
          <cell r="F120">
            <v>892</v>
          </cell>
        </row>
        <row r="122">
          <cell r="F122">
            <v>11940</v>
          </cell>
        </row>
        <row r="125">
          <cell r="F125">
            <v>583.7</v>
          </cell>
        </row>
        <row r="126">
          <cell r="F126">
            <v>583.7</v>
          </cell>
        </row>
        <row r="127">
          <cell r="F127">
            <v>4510</v>
          </cell>
        </row>
        <row r="129">
          <cell r="F129">
            <v>10700</v>
          </cell>
        </row>
        <row r="132">
          <cell r="F132">
            <v>5000</v>
          </cell>
        </row>
        <row r="133">
          <cell r="F133">
            <v>5000</v>
          </cell>
        </row>
        <row r="135">
          <cell r="F135">
            <v>4510</v>
          </cell>
        </row>
        <row r="136">
          <cell r="F136">
            <v>1649</v>
          </cell>
        </row>
        <row r="137">
          <cell r="F137">
            <v>1649</v>
          </cell>
        </row>
        <row r="138">
          <cell r="F138">
            <v>1649</v>
          </cell>
        </row>
        <row r="139">
          <cell r="F139">
            <v>1649</v>
          </cell>
        </row>
        <row r="140">
          <cell r="F140">
            <v>10000</v>
          </cell>
        </row>
        <row r="141">
          <cell r="F141">
            <v>5000</v>
          </cell>
        </row>
        <row r="142">
          <cell r="F142">
            <v>50000</v>
          </cell>
        </row>
        <row r="143">
          <cell r="F143">
            <v>35490</v>
          </cell>
        </row>
        <row r="148">
          <cell r="F148">
            <v>300</v>
          </cell>
        </row>
        <row r="149">
          <cell r="F149">
            <v>465</v>
          </cell>
        </row>
        <row r="150">
          <cell r="F150">
            <v>300</v>
          </cell>
        </row>
        <row r="151">
          <cell r="F151">
            <v>8068</v>
          </cell>
        </row>
        <row r="152">
          <cell r="F152">
            <v>6413</v>
          </cell>
        </row>
        <row r="154">
          <cell r="F154">
            <v>43152</v>
          </cell>
        </row>
        <row r="155">
          <cell r="F155">
            <v>13079</v>
          </cell>
        </row>
        <row r="156">
          <cell r="F156">
            <v>10700</v>
          </cell>
        </row>
        <row r="157">
          <cell r="F157">
            <v>35490</v>
          </cell>
        </row>
        <row r="160">
          <cell r="F160">
            <v>3091</v>
          </cell>
        </row>
        <row r="161">
          <cell r="F161">
            <v>3091</v>
          </cell>
        </row>
        <row r="162">
          <cell r="F162">
            <v>2089</v>
          </cell>
        </row>
        <row r="163">
          <cell r="F163">
            <v>1962</v>
          </cell>
        </row>
        <row r="165">
          <cell r="F165">
            <v>2189</v>
          </cell>
        </row>
        <row r="166">
          <cell r="F166">
            <v>583.7</v>
          </cell>
        </row>
        <row r="170">
          <cell r="F170">
            <v>12960</v>
          </cell>
        </row>
        <row r="175">
          <cell r="F175">
            <v>15494</v>
          </cell>
        </row>
        <row r="554">
          <cell r="F554">
            <v>1490</v>
          </cell>
        </row>
        <row r="555">
          <cell r="F555">
            <v>6082</v>
          </cell>
        </row>
        <row r="556">
          <cell r="F556">
            <v>1738</v>
          </cell>
        </row>
        <row r="557">
          <cell r="F557">
            <v>6827</v>
          </cell>
        </row>
        <row r="558">
          <cell r="F558">
            <v>2483</v>
          </cell>
        </row>
        <row r="559">
          <cell r="F559">
            <v>8689</v>
          </cell>
        </row>
        <row r="560">
          <cell r="F560">
            <v>16758</v>
          </cell>
        </row>
        <row r="561">
          <cell r="F561">
            <v>40218</v>
          </cell>
        </row>
        <row r="562">
          <cell r="F562">
            <v>15695</v>
          </cell>
        </row>
        <row r="563">
          <cell r="F563">
            <v>15695</v>
          </cell>
        </row>
        <row r="564">
          <cell r="F564">
            <v>15695</v>
          </cell>
        </row>
        <row r="565">
          <cell r="F565">
            <v>27369</v>
          </cell>
        </row>
        <row r="566">
          <cell r="F566">
            <v>27369</v>
          </cell>
        </row>
        <row r="567">
          <cell r="F567">
            <v>27369</v>
          </cell>
        </row>
        <row r="568">
          <cell r="F568">
            <v>19716</v>
          </cell>
        </row>
        <row r="569">
          <cell r="F569">
            <v>31390</v>
          </cell>
        </row>
        <row r="570">
          <cell r="F570">
            <v>21662</v>
          </cell>
        </row>
        <row r="571">
          <cell r="F571">
            <v>26072</v>
          </cell>
        </row>
        <row r="572">
          <cell r="F572">
            <v>23607</v>
          </cell>
        </row>
        <row r="573">
          <cell r="F573">
            <v>26720</v>
          </cell>
        </row>
        <row r="574">
          <cell r="F574">
            <v>46177</v>
          </cell>
        </row>
        <row r="575">
          <cell r="F575">
            <v>66152</v>
          </cell>
        </row>
        <row r="576">
          <cell r="F576">
            <v>60964</v>
          </cell>
        </row>
        <row r="577">
          <cell r="F577">
            <v>115312</v>
          </cell>
        </row>
        <row r="578">
          <cell r="F578">
            <v>68746</v>
          </cell>
        </row>
        <row r="579">
          <cell r="F579">
            <v>118036</v>
          </cell>
        </row>
        <row r="580">
          <cell r="F580">
            <v>389</v>
          </cell>
        </row>
        <row r="581">
          <cell r="F581">
            <v>649</v>
          </cell>
        </row>
        <row r="582">
          <cell r="F582">
            <v>1167</v>
          </cell>
        </row>
        <row r="583">
          <cell r="F583">
            <v>908</v>
          </cell>
        </row>
        <row r="584">
          <cell r="F584">
            <v>1038</v>
          </cell>
        </row>
        <row r="585">
          <cell r="F585">
            <v>519</v>
          </cell>
        </row>
        <row r="586">
          <cell r="F586">
            <v>778</v>
          </cell>
        </row>
        <row r="587">
          <cell r="F587">
            <v>1167</v>
          </cell>
        </row>
        <row r="588">
          <cell r="F588">
            <v>2594</v>
          </cell>
        </row>
        <row r="589">
          <cell r="F589">
            <v>259</v>
          </cell>
        </row>
        <row r="590">
          <cell r="F590">
            <v>454</v>
          </cell>
        </row>
        <row r="591">
          <cell r="F591">
            <v>1038</v>
          </cell>
        </row>
        <row r="592">
          <cell r="F592">
            <v>1245</v>
          </cell>
        </row>
        <row r="593">
          <cell r="F593">
            <v>23348</v>
          </cell>
        </row>
        <row r="594">
          <cell r="F594">
            <v>21402</v>
          </cell>
        </row>
        <row r="595">
          <cell r="F595">
            <v>14138</v>
          </cell>
        </row>
        <row r="596">
          <cell r="F596">
            <v>26201</v>
          </cell>
        </row>
        <row r="597">
          <cell r="F597">
            <v>24385</v>
          </cell>
        </row>
        <row r="598">
          <cell r="F598">
            <v>24515</v>
          </cell>
        </row>
        <row r="599">
          <cell r="F599">
            <v>24515</v>
          </cell>
        </row>
        <row r="600">
          <cell r="F600">
            <v>38783</v>
          </cell>
        </row>
        <row r="601">
          <cell r="F601">
            <v>38783</v>
          </cell>
        </row>
        <row r="602">
          <cell r="F602">
            <v>84.312</v>
          </cell>
        </row>
        <row r="603">
          <cell r="F603">
            <v>114.145</v>
          </cell>
        </row>
        <row r="604">
          <cell r="F604">
            <v>778</v>
          </cell>
        </row>
        <row r="605">
          <cell r="F605">
            <v>1167</v>
          </cell>
        </row>
        <row r="606">
          <cell r="F606">
            <v>389</v>
          </cell>
        </row>
        <row r="607">
          <cell r="F607">
            <v>519</v>
          </cell>
        </row>
        <row r="608">
          <cell r="F608">
            <v>649</v>
          </cell>
        </row>
        <row r="609">
          <cell r="F609">
            <v>778</v>
          </cell>
        </row>
        <row r="610">
          <cell r="F610">
            <v>778</v>
          </cell>
        </row>
        <row r="611">
          <cell r="F611">
            <v>519</v>
          </cell>
        </row>
        <row r="612">
          <cell r="F612">
            <v>1427</v>
          </cell>
        </row>
        <row r="613">
          <cell r="F613">
            <v>1686</v>
          </cell>
        </row>
        <row r="614">
          <cell r="F614">
            <v>389</v>
          </cell>
        </row>
        <row r="615">
          <cell r="F615">
            <v>519</v>
          </cell>
        </row>
        <row r="616">
          <cell r="F616">
            <v>519</v>
          </cell>
        </row>
        <row r="617">
          <cell r="F617">
            <v>778</v>
          </cell>
        </row>
        <row r="618">
          <cell r="F618">
            <v>1297</v>
          </cell>
        </row>
        <row r="619">
          <cell r="F619">
            <v>5837</v>
          </cell>
        </row>
        <row r="620">
          <cell r="F620">
            <v>1297</v>
          </cell>
        </row>
        <row r="621">
          <cell r="F621">
            <v>1686</v>
          </cell>
        </row>
        <row r="622">
          <cell r="F622">
            <v>1946</v>
          </cell>
        </row>
        <row r="623">
          <cell r="F623">
            <v>7783</v>
          </cell>
        </row>
        <row r="624">
          <cell r="F624">
            <v>2594</v>
          </cell>
        </row>
        <row r="625">
          <cell r="F625">
            <v>11373</v>
          </cell>
        </row>
        <row r="626">
          <cell r="F626">
            <v>12099</v>
          </cell>
        </row>
        <row r="627">
          <cell r="F627">
            <v>19721</v>
          </cell>
        </row>
        <row r="628">
          <cell r="F628">
            <v>17302</v>
          </cell>
        </row>
        <row r="629">
          <cell r="F629">
            <v>5445</v>
          </cell>
        </row>
        <row r="630">
          <cell r="F630">
            <v>7501</v>
          </cell>
        </row>
        <row r="631">
          <cell r="F631">
            <v>9437</v>
          </cell>
        </row>
        <row r="632">
          <cell r="F632">
            <v>6775</v>
          </cell>
        </row>
        <row r="633">
          <cell r="F633">
            <v>9921</v>
          </cell>
        </row>
        <row r="634">
          <cell r="F634">
            <v>15003</v>
          </cell>
        </row>
        <row r="635">
          <cell r="F635">
            <v>23351</v>
          </cell>
        </row>
        <row r="636">
          <cell r="F636">
            <v>7501</v>
          </cell>
        </row>
        <row r="637">
          <cell r="F637">
            <v>10647</v>
          </cell>
        </row>
        <row r="638">
          <cell r="F638">
            <v>15850</v>
          </cell>
        </row>
        <row r="639">
          <cell r="F639">
            <v>24198</v>
          </cell>
        </row>
        <row r="640">
          <cell r="F640">
            <v>5566</v>
          </cell>
        </row>
        <row r="641">
          <cell r="F641">
            <v>7622</v>
          </cell>
        </row>
        <row r="642">
          <cell r="F642">
            <v>11736</v>
          </cell>
        </row>
        <row r="643">
          <cell r="F643">
            <v>17665</v>
          </cell>
        </row>
        <row r="644">
          <cell r="F644">
            <v>13188</v>
          </cell>
        </row>
        <row r="645">
          <cell r="F645">
            <v>9195</v>
          </cell>
        </row>
        <row r="646">
          <cell r="F646">
            <v>14398</v>
          </cell>
        </row>
        <row r="647">
          <cell r="F647">
            <v>22988</v>
          </cell>
        </row>
        <row r="648">
          <cell r="F648">
            <v>37507</v>
          </cell>
        </row>
        <row r="649">
          <cell r="F649">
            <v>13188</v>
          </cell>
        </row>
        <row r="650">
          <cell r="F650">
            <v>19116</v>
          </cell>
        </row>
        <row r="651">
          <cell r="F651">
            <v>28312</v>
          </cell>
        </row>
        <row r="652">
          <cell r="F652">
            <v>43556</v>
          </cell>
        </row>
        <row r="653">
          <cell r="F653">
            <v>6050</v>
          </cell>
        </row>
        <row r="654">
          <cell r="F654">
            <v>9316</v>
          </cell>
        </row>
        <row r="655">
          <cell r="F655">
            <v>15124</v>
          </cell>
        </row>
        <row r="656">
          <cell r="F656">
            <v>24198</v>
          </cell>
        </row>
        <row r="657">
          <cell r="F657">
            <v>18269</v>
          </cell>
        </row>
        <row r="658">
          <cell r="F658">
            <v>28312</v>
          </cell>
        </row>
        <row r="659">
          <cell r="F659">
            <v>16334</v>
          </cell>
        </row>
        <row r="660">
          <cell r="F660">
            <v>6331</v>
          </cell>
        </row>
        <row r="661">
          <cell r="F661">
            <v>7448</v>
          </cell>
        </row>
        <row r="662">
          <cell r="F662">
            <v>8317</v>
          </cell>
        </row>
        <row r="663">
          <cell r="F663">
            <v>8317</v>
          </cell>
        </row>
        <row r="664">
          <cell r="F664">
            <v>6775</v>
          </cell>
        </row>
        <row r="665">
          <cell r="F665">
            <v>6775</v>
          </cell>
        </row>
        <row r="666">
          <cell r="F666">
            <v>188.08</v>
          </cell>
        </row>
        <row r="667">
          <cell r="F667">
            <v>194.56</v>
          </cell>
        </row>
        <row r="668">
          <cell r="F668">
            <v>259.42</v>
          </cell>
        </row>
        <row r="669">
          <cell r="F669">
            <v>259.42</v>
          </cell>
        </row>
        <row r="671">
          <cell r="F671">
            <v>233.48</v>
          </cell>
        </row>
        <row r="672">
          <cell r="F672">
            <v>364.49</v>
          </cell>
        </row>
        <row r="673">
          <cell r="F673">
            <v>12960</v>
          </cell>
        </row>
        <row r="674">
          <cell r="F674">
            <v>622.61</v>
          </cell>
        </row>
        <row r="675">
          <cell r="F675">
            <v>648.55</v>
          </cell>
        </row>
        <row r="676">
          <cell r="F676">
            <v>882.03</v>
          </cell>
        </row>
        <row r="677">
          <cell r="F677">
            <v>679.68</v>
          </cell>
        </row>
        <row r="678">
          <cell r="F678">
            <v>840.52</v>
          </cell>
        </row>
        <row r="679">
          <cell r="F679">
            <v>1011.74</v>
          </cell>
        </row>
        <row r="680">
          <cell r="F680">
            <v>3923</v>
          </cell>
        </row>
        <row r="681">
          <cell r="F681">
            <v>4600</v>
          </cell>
        </row>
        <row r="682">
          <cell r="F682">
            <v>10417</v>
          </cell>
        </row>
        <row r="683">
          <cell r="F683">
            <v>10958</v>
          </cell>
        </row>
        <row r="684">
          <cell r="F684">
            <v>12988</v>
          </cell>
        </row>
        <row r="687">
          <cell r="F687">
            <v>24775</v>
          </cell>
        </row>
        <row r="688">
          <cell r="F688">
            <v>24775</v>
          </cell>
        </row>
        <row r="689">
          <cell r="F689">
            <v>24775</v>
          </cell>
        </row>
        <row r="690">
          <cell r="F690">
            <v>23867</v>
          </cell>
        </row>
        <row r="691">
          <cell r="F691">
            <v>23867</v>
          </cell>
        </row>
        <row r="692">
          <cell r="F692">
            <v>23867</v>
          </cell>
        </row>
        <row r="693">
          <cell r="F693">
            <v>32428</v>
          </cell>
        </row>
        <row r="694">
          <cell r="F694">
            <v>32428</v>
          </cell>
        </row>
        <row r="695">
          <cell r="F695">
            <v>32428</v>
          </cell>
        </row>
        <row r="696">
          <cell r="F696">
            <v>26980</v>
          </cell>
        </row>
        <row r="697">
          <cell r="F697">
            <v>26980</v>
          </cell>
        </row>
        <row r="698">
          <cell r="F698">
            <v>26980</v>
          </cell>
        </row>
        <row r="699">
          <cell r="F699">
            <v>30741</v>
          </cell>
        </row>
        <row r="700">
          <cell r="F700">
            <v>30741</v>
          </cell>
        </row>
        <row r="701">
          <cell r="F701">
            <v>30741</v>
          </cell>
        </row>
        <row r="702">
          <cell r="F702">
            <v>21662</v>
          </cell>
        </row>
        <row r="703">
          <cell r="F703">
            <v>21662</v>
          </cell>
        </row>
        <row r="704">
          <cell r="F704">
            <v>21662</v>
          </cell>
        </row>
        <row r="705">
          <cell r="F705">
            <v>21662</v>
          </cell>
        </row>
        <row r="706">
          <cell r="F706">
            <v>21662</v>
          </cell>
        </row>
        <row r="707">
          <cell r="F707">
            <v>19327</v>
          </cell>
        </row>
        <row r="708">
          <cell r="F708">
            <v>19327</v>
          </cell>
        </row>
        <row r="709">
          <cell r="F709">
            <v>19327</v>
          </cell>
        </row>
        <row r="710">
          <cell r="F710">
            <v>19327</v>
          </cell>
        </row>
        <row r="711">
          <cell r="F711">
            <v>19327</v>
          </cell>
        </row>
        <row r="712">
          <cell r="F712">
            <v>21662</v>
          </cell>
        </row>
        <row r="713">
          <cell r="F713">
            <v>21662</v>
          </cell>
        </row>
        <row r="714">
          <cell r="F714">
            <v>21662</v>
          </cell>
        </row>
        <row r="715">
          <cell r="F715">
            <v>21662</v>
          </cell>
        </row>
        <row r="716">
          <cell r="F716">
            <v>21662</v>
          </cell>
        </row>
        <row r="717">
          <cell r="F717">
            <v>19327</v>
          </cell>
        </row>
        <row r="718">
          <cell r="F718">
            <v>19327</v>
          </cell>
        </row>
        <row r="719">
          <cell r="F719">
            <v>19327</v>
          </cell>
        </row>
        <row r="720">
          <cell r="F720">
            <v>19327</v>
          </cell>
        </row>
        <row r="721">
          <cell r="F721">
            <v>19327</v>
          </cell>
        </row>
        <row r="722">
          <cell r="F722">
            <v>31260</v>
          </cell>
        </row>
        <row r="723">
          <cell r="F723">
            <v>31260</v>
          </cell>
        </row>
        <row r="724">
          <cell r="F724">
            <v>31260</v>
          </cell>
        </row>
        <row r="725">
          <cell r="F725">
            <v>31260</v>
          </cell>
        </row>
        <row r="726">
          <cell r="F726">
            <v>31260</v>
          </cell>
        </row>
        <row r="727">
          <cell r="F727">
            <v>31260</v>
          </cell>
        </row>
        <row r="728">
          <cell r="F728">
            <v>31260</v>
          </cell>
        </row>
        <row r="729">
          <cell r="F729">
            <v>31260</v>
          </cell>
        </row>
        <row r="730">
          <cell r="F730">
            <v>31260</v>
          </cell>
        </row>
        <row r="731">
          <cell r="F731">
            <v>31260</v>
          </cell>
        </row>
        <row r="732">
          <cell r="F732">
            <v>31520</v>
          </cell>
        </row>
        <row r="733">
          <cell r="F733">
            <v>31520</v>
          </cell>
        </row>
        <row r="734">
          <cell r="F734">
            <v>31520</v>
          </cell>
        </row>
        <row r="735">
          <cell r="F735">
            <v>31520</v>
          </cell>
        </row>
        <row r="736">
          <cell r="F736">
            <v>31520</v>
          </cell>
        </row>
        <row r="737">
          <cell r="F737">
            <v>31520</v>
          </cell>
        </row>
        <row r="738">
          <cell r="F738">
            <v>31520</v>
          </cell>
        </row>
        <row r="739">
          <cell r="F739">
            <v>31520</v>
          </cell>
        </row>
        <row r="740">
          <cell r="F740">
            <v>31520</v>
          </cell>
        </row>
        <row r="741">
          <cell r="F741">
            <v>31520</v>
          </cell>
        </row>
        <row r="742">
          <cell r="F742">
            <v>31520</v>
          </cell>
        </row>
        <row r="743">
          <cell r="F743">
            <v>31260</v>
          </cell>
        </row>
        <row r="744">
          <cell r="F744">
            <v>31260</v>
          </cell>
        </row>
        <row r="745">
          <cell r="F745">
            <v>31260</v>
          </cell>
        </row>
        <row r="746">
          <cell r="F746">
            <v>31260</v>
          </cell>
        </row>
        <row r="747">
          <cell r="F747">
            <v>31260</v>
          </cell>
        </row>
        <row r="748">
          <cell r="F748">
            <v>31520</v>
          </cell>
        </row>
        <row r="749">
          <cell r="F749">
            <v>31520</v>
          </cell>
        </row>
        <row r="750">
          <cell r="F750">
            <v>31520</v>
          </cell>
        </row>
        <row r="751">
          <cell r="F751">
            <v>31520</v>
          </cell>
        </row>
        <row r="752">
          <cell r="F752">
            <v>31520</v>
          </cell>
        </row>
        <row r="753">
          <cell r="F753">
            <v>24904</v>
          </cell>
        </row>
        <row r="754">
          <cell r="F754">
            <v>24904</v>
          </cell>
        </row>
        <row r="755">
          <cell r="F755">
            <v>24904</v>
          </cell>
        </row>
        <row r="756">
          <cell r="F756">
            <v>24904</v>
          </cell>
        </row>
        <row r="757">
          <cell r="F757">
            <v>24904</v>
          </cell>
        </row>
        <row r="758">
          <cell r="F758">
            <v>24904</v>
          </cell>
        </row>
        <row r="759">
          <cell r="F759">
            <v>24904</v>
          </cell>
        </row>
        <row r="760">
          <cell r="F760">
            <v>25553</v>
          </cell>
        </row>
        <row r="761">
          <cell r="F761">
            <v>25553</v>
          </cell>
        </row>
        <row r="762">
          <cell r="F762">
            <v>25553</v>
          </cell>
        </row>
        <row r="763">
          <cell r="F763">
            <v>25553</v>
          </cell>
        </row>
        <row r="764">
          <cell r="F764">
            <v>25553</v>
          </cell>
        </row>
        <row r="765">
          <cell r="F765">
            <v>25553</v>
          </cell>
        </row>
        <row r="766">
          <cell r="F766">
            <v>25553</v>
          </cell>
        </row>
        <row r="767">
          <cell r="F767">
            <v>25553</v>
          </cell>
        </row>
        <row r="768">
          <cell r="F768">
            <v>25553</v>
          </cell>
        </row>
        <row r="769">
          <cell r="F769">
            <v>24904</v>
          </cell>
        </row>
        <row r="770">
          <cell r="F770">
            <v>24904</v>
          </cell>
        </row>
        <row r="771">
          <cell r="F771">
            <v>24904</v>
          </cell>
        </row>
        <row r="772">
          <cell r="F772">
            <v>24904</v>
          </cell>
        </row>
        <row r="773">
          <cell r="F773">
            <v>24904</v>
          </cell>
        </row>
        <row r="774">
          <cell r="F774">
            <v>25553</v>
          </cell>
        </row>
        <row r="775">
          <cell r="F775">
            <v>25553</v>
          </cell>
        </row>
        <row r="776">
          <cell r="F776">
            <v>25553</v>
          </cell>
        </row>
        <row r="777">
          <cell r="F777">
            <v>25553</v>
          </cell>
        </row>
        <row r="778">
          <cell r="F778">
            <v>25553</v>
          </cell>
        </row>
        <row r="779">
          <cell r="F779">
            <v>21532</v>
          </cell>
        </row>
        <row r="780">
          <cell r="F780">
            <v>21532</v>
          </cell>
        </row>
        <row r="781">
          <cell r="F781">
            <v>21532</v>
          </cell>
        </row>
        <row r="782">
          <cell r="F782">
            <v>21532</v>
          </cell>
        </row>
        <row r="783">
          <cell r="F783">
            <v>21532</v>
          </cell>
        </row>
        <row r="784">
          <cell r="F784">
            <v>23348</v>
          </cell>
        </row>
        <row r="785">
          <cell r="F785">
            <v>23348</v>
          </cell>
        </row>
        <row r="786">
          <cell r="F786">
            <v>23348</v>
          </cell>
        </row>
        <row r="787">
          <cell r="F787">
            <v>23348</v>
          </cell>
        </row>
        <row r="788">
          <cell r="F788">
            <v>23348</v>
          </cell>
        </row>
        <row r="789">
          <cell r="F789">
            <v>38913</v>
          </cell>
        </row>
        <row r="790">
          <cell r="F790">
            <v>38913</v>
          </cell>
        </row>
        <row r="791">
          <cell r="F791">
            <v>38913</v>
          </cell>
        </row>
        <row r="792">
          <cell r="F792">
            <v>38913</v>
          </cell>
        </row>
        <row r="793">
          <cell r="F793">
            <v>51884</v>
          </cell>
        </row>
        <row r="794">
          <cell r="F794">
            <v>51884</v>
          </cell>
        </row>
        <row r="795">
          <cell r="F795">
            <v>51884</v>
          </cell>
        </row>
        <row r="796">
          <cell r="F796">
            <v>51884</v>
          </cell>
        </row>
        <row r="797">
          <cell r="F797">
            <v>46696</v>
          </cell>
        </row>
        <row r="798">
          <cell r="F798">
            <v>46696</v>
          </cell>
        </row>
        <row r="799">
          <cell r="F799">
            <v>46696</v>
          </cell>
        </row>
        <row r="800">
          <cell r="F800">
            <v>51884</v>
          </cell>
        </row>
        <row r="801">
          <cell r="F801">
            <v>51884</v>
          </cell>
        </row>
        <row r="802">
          <cell r="F802">
            <v>7653</v>
          </cell>
        </row>
        <row r="803">
          <cell r="F803">
            <v>20481</v>
          </cell>
        </row>
        <row r="804">
          <cell r="F804">
            <v>20481</v>
          </cell>
        </row>
        <row r="805">
          <cell r="F805">
            <v>14647</v>
          </cell>
        </row>
        <row r="806">
          <cell r="F806">
            <v>14647</v>
          </cell>
        </row>
        <row r="807">
          <cell r="F807">
            <v>20357</v>
          </cell>
        </row>
        <row r="808">
          <cell r="F808">
            <v>20357</v>
          </cell>
        </row>
        <row r="809">
          <cell r="F809">
            <v>20357</v>
          </cell>
        </row>
        <row r="810">
          <cell r="F810">
            <v>20357</v>
          </cell>
        </row>
        <row r="811">
          <cell r="F811">
            <v>20357</v>
          </cell>
        </row>
        <row r="812">
          <cell r="F812">
            <v>19612</v>
          </cell>
        </row>
        <row r="813">
          <cell r="F813">
            <v>19612</v>
          </cell>
        </row>
        <row r="814">
          <cell r="F814">
            <v>46177</v>
          </cell>
        </row>
        <row r="815">
          <cell r="F815">
            <v>58370</v>
          </cell>
        </row>
        <row r="816">
          <cell r="F816">
            <v>62520</v>
          </cell>
        </row>
        <row r="817">
          <cell r="F817">
            <v>46177</v>
          </cell>
        </row>
        <row r="818">
          <cell r="F818">
            <v>46177</v>
          </cell>
        </row>
        <row r="819">
          <cell r="F819">
            <v>32168</v>
          </cell>
        </row>
        <row r="820">
          <cell r="F820">
            <v>32168</v>
          </cell>
        </row>
        <row r="821">
          <cell r="F821">
            <v>32168</v>
          </cell>
        </row>
        <row r="822">
          <cell r="F822">
            <v>49290</v>
          </cell>
        </row>
        <row r="823">
          <cell r="F823">
            <v>49290</v>
          </cell>
        </row>
        <row r="824">
          <cell r="F824">
            <v>37616</v>
          </cell>
        </row>
        <row r="825">
          <cell r="F825">
            <v>39821</v>
          </cell>
        </row>
        <row r="826">
          <cell r="F826">
            <v>14523</v>
          </cell>
        </row>
        <row r="827">
          <cell r="F827">
            <v>14523</v>
          </cell>
        </row>
        <row r="828">
          <cell r="F828">
            <v>12289</v>
          </cell>
        </row>
        <row r="829">
          <cell r="F829">
            <v>12289</v>
          </cell>
        </row>
        <row r="830">
          <cell r="F830">
            <v>31901</v>
          </cell>
        </row>
        <row r="831">
          <cell r="F831">
            <v>61693</v>
          </cell>
        </row>
        <row r="832">
          <cell r="F832">
            <v>38729</v>
          </cell>
        </row>
        <row r="833">
          <cell r="F833">
            <v>35501</v>
          </cell>
        </row>
        <row r="834">
          <cell r="F834">
            <v>146.83</v>
          </cell>
        </row>
        <row r="835">
          <cell r="F835">
            <v>108.18</v>
          </cell>
        </row>
        <row r="836">
          <cell r="F836">
            <v>82.37</v>
          </cell>
        </row>
        <row r="837">
          <cell r="F837">
            <v>179.834</v>
          </cell>
        </row>
        <row r="838">
          <cell r="F838">
            <v>186.299</v>
          </cell>
        </row>
        <row r="839">
          <cell r="F839">
            <v>147.377</v>
          </cell>
        </row>
        <row r="840">
          <cell r="F840">
            <v>160.967</v>
          </cell>
        </row>
        <row r="841">
          <cell r="F841">
            <v>120.065</v>
          </cell>
        </row>
        <row r="842">
          <cell r="F842">
            <v>134.447</v>
          </cell>
        </row>
        <row r="843">
          <cell r="F843">
            <v>196.33</v>
          </cell>
        </row>
        <row r="844">
          <cell r="F844">
            <v>201.34</v>
          </cell>
        </row>
        <row r="845">
          <cell r="F845">
            <v>132.2</v>
          </cell>
        </row>
        <row r="846">
          <cell r="F846">
            <v>134.45</v>
          </cell>
        </row>
        <row r="847">
          <cell r="F847">
            <v>111.89</v>
          </cell>
        </row>
        <row r="848">
          <cell r="F848">
            <v>116.77</v>
          </cell>
        </row>
        <row r="849">
          <cell r="F849">
            <v>213.74</v>
          </cell>
        </row>
        <row r="850">
          <cell r="F850">
            <v>218.63</v>
          </cell>
        </row>
        <row r="851">
          <cell r="F851">
            <v>132.47</v>
          </cell>
        </row>
        <row r="852">
          <cell r="F852">
            <v>137.35</v>
          </cell>
        </row>
        <row r="853">
          <cell r="F853">
            <v>120.07</v>
          </cell>
        </row>
        <row r="854">
          <cell r="F854">
            <v>120.99</v>
          </cell>
        </row>
        <row r="855">
          <cell r="F855">
            <v>286.57</v>
          </cell>
        </row>
        <row r="856">
          <cell r="F856">
            <v>286.57</v>
          </cell>
        </row>
        <row r="857">
          <cell r="F857">
            <v>291.72</v>
          </cell>
        </row>
        <row r="858">
          <cell r="F858">
            <v>291.72</v>
          </cell>
        </row>
        <row r="859">
          <cell r="F859">
            <v>272.19</v>
          </cell>
        </row>
        <row r="860">
          <cell r="F860">
            <v>272.19</v>
          </cell>
        </row>
        <row r="861">
          <cell r="F861">
            <v>276.94</v>
          </cell>
        </row>
        <row r="862">
          <cell r="F862">
            <v>276.94</v>
          </cell>
        </row>
        <row r="863">
          <cell r="F863">
            <v>189.77</v>
          </cell>
        </row>
        <row r="864">
          <cell r="F864">
            <v>141.51</v>
          </cell>
        </row>
        <row r="865">
          <cell r="F865">
            <v>239.21</v>
          </cell>
        </row>
        <row r="866">
          <cell r="F866">
            <v>244.22</v>
          </cell>
        </row>
        <row r="867">
          <cell r="F867">
            <v>190.13</v>
          </cell>
        </row>
        <row r="868">
          <cell r="F868">
            <v>193.03</v>
          </cell>
        </row>
        <row r="869">
          <cell r="F869">
            <v>185.11</v>
          </cell>
        </row>
        <row r="870">
          <cell r="F870">
            <v>189.99</v>
          </cell>
        </row>
        <row r="871">
          <cell r="F871">
            <v>376.69</v>
          </cell>
        </row>
        <row r="872">
          <cell r="F872">
            <v>381.7</v>
          </cell>
        </row>
        <row r="873">
          <cell r="F873">
            <v>292.12</v>
          </cell>
        </row>
        <row r="874">
          <cell r="F874">
            <v>297</v>
          </cell>
        </row>
        <row r="875">
          <cell r="F875">
            <v>193.03</v>
          </cell>
        </row>
        <row r="876">
          <cell r="F876">
            <v>197.91</v>
          </cell>
        </row>
        <row r="877">
          <cell r="F877">
            <v>221.8</v>
          </cell>
        </row>
        <row r="878">
          <cell r="F878">
            <v>1765.35</v>
          </cell>
        </row>
        <row r="879">
          <cell r="F879">
            <v>6323.36</v>
          </cell>
        </row>
        <row r="880">
          <cell r="F880">
            <v>3852.39</v>
          </cell>
        </row>
        <row r="881">
          <cell r="F881">
            <v>10659.5</v>
          </cell>
        </row>
        <row r="882">
          <cell r="F882">
            <v>4315.75</v>
          </cell>
        </row>
        <row r="883">
          <cell r="F883">
            <v>4651.27</v>
          </cell>
        </row>
        <row r="884">
          <cell r="F884">
            <v>3646.06</v>
          </cell>
        </row>
        <row r="885">
          <cell r="F885">
            <v>3851.71</v>
          </cell>
        </row>
        <row r="886">
          <cell r="F886">
            <v>6190.87</v>
          </cell>
        </row>
        <row r="887">
          <cell r="F887">
            <v>12730.79</v>
          </cell>
        </row>
        <row r="888">
          <cell r="F888">
            <v>5867.53</v>
          </cell>
        </row>
        <row r="889">
          <cell r="F889">
            <v>7056.73</v>
          </cell>
        </row>
        <row r="890">
          <cell r="F890">
            <v>3180.21</v>
          </cell>
        </row>
        <row r="891">
          <cell r="F891">
            <v>2029</v>
          </cell>
        </row>
        <row r="892">
          <cell r="F892">
            <v>3382</v>
          </cell>
        </row>
        <row r="893">
          <cell r="F893">
            <v>6088</v>
          </cell>
        </row>
        <row r="894">
          <cell r="F894">
            <v>11500</v>
          </cell>
        </row>
        <row r="895">
          <cell r="F895">
            <v>107003</v>
          </cell>
        </row>
        <row r="896">
          <cell r="F896">
            <v>107003</v>
          </cell>
        </row>
        <row r="897">
          <cell r="F897">
            <v>141308</v>
          </cell>
        </row>
        <row r="898">
          <cell r="F898">
            <v>111357</v>
          </cell>
        </row>
        <row r="899">
          <cell r="F899">
            <v>111357</v>
          </cell>
        </row>
        <row r="900">
          <cell r="F900">
            <v>128773</v>
          </cell>
        </row>
        <row r="901">
          <cell r="F901">
            <v>131266</v>
          </cell>
        </row>
        <row r="902">
          <cell r="F902">
            <v>129191</v>
          </cell>
        </row>
        <row r="903">
          <cell r="F903">
            <v>51495</v>
          </cell>
        </row>
        <row r="904">
          <cell r="F904">
            <v>55127</v>
          </cell>
        </row>
        <row r="905">
          <cell r="F905">
            <v>50198</v>
          </cell>
        </row>
        <row r="906">
          <cell r="F906">
            <v>1946</v>
          </cell>
        </row>
        <row r="907">
          <cell r="F907">
            <v>2929</v>
          </cell>
        </row>
        <row r="908">
          <cell r="F908">
            <v>3243</v>
          </cell>
        </row>
        <row r="909">
          <cell r="F909">
            <v>5188</v>
          </cell>
        </row>
        <row r="910">
          <cell r="F910">
            <v>577.05</v>
          </cell>
        </row>
        <row r="911">
          <cell r="F911">
            <v>491.99</v>
          </cell>
        </row>
        <row r="912">
          <cell r="F912">
            <v>91.06</v>
          </cell>
        </row>
        <row r="913">
          <cell r="F913">
            <v>483.053</v>
          </cell>
        </row>
        <row r="914">
          <cell r="F914">
            <v>339.69</v>
          </cell>
        </row>
        <row r="915">
          <cell r="F915">
            <v>305.877</v>
          </cell>
        </row>
        <row r="916">
          <cell r="F916">
            <v>384.14</v>
          </cell>
        </row>
        <row r="917">
          <cell r="F917">
            <v>477.13</v>
          </cell>
        </row>
        <row r="918">
          <cell r="F918">
            <v>15176</v>
          </cell>
        </row>
        <row r="919">
          <cell r="F919">
            <v>16862</v>
          </cell>
        </row>
        <row r="920">
          <cell r="F920">
            <v>19456</v>
          </cell>
        </row>
        <row r="921">
          <cell r="F921">
            <v>22051</v>
          </cell>
        </row>
        <row r="922">
          <cell r="F922">
            <v>125.97</v>
          </cell>
        </row>
        <row r="923">
          <cell r="F923">
            <v>78.29</v>
          </cell>
        </row>
        <row r="924">
          <cell r="F924">
            <v>35.41</v>
          </cell>
        </row>
        <row r="925">
          <cell r="F925">
            <v>35.41</v>
          </cell>
        </row>
        <row r="926">
          <cell r="F926">
            <v>31</v>
          </cell>
        </row>
        <row r="927">
          <cell r="F927">
            <v>91.834</v>
          </cell>
        </row>
        <row r="928">
          <cell r="F928">
            <v>169.18</v>
          </cell>
        </row>
        <row r="929">
          <cell r="F929">
            <v>6467</v>
          </cell>
        </row>
        <row r="930">
          <cell r="F930">
            <v>4059</v>
          </cell>
        </row>
        <row r="931">
          <cell r="F931">
            <v>5412</v>
          </cell>
        </row>
        <row r="932">
          <cell r="F932">
            <v>2706</v>
          </cell>
        </row>
        <row r="933">
          <cell r="F933">
            <v>6764</v>
          </cell>
        </row>
        <row r="934">
          <cell r="F934">
            <v>4059</v>
          </cell>
        </row>
        <row r="935">
          <cell r="F935">
            <v>151.24</v>
          </cell>
        </row>
        <row r="936">
          <cell r="F936">
            <v>1541.7</v>
          </cell>
        </row>
        <row r="937">
          <cell r="F937">
            <v>1541.7</v>
          </cell>
        </row>
        <row r="938">
          <cell r="F938">
            <v>1700.58</v>
          </cell>
        </row>
        <row r="939">
          <cell r="F939">
            <v>1700.58</v>
          </cell>
        </row>
        <row r="940">
          <cell r="F940">
            <v>946.88</v>
          </cell>
        </row>
        <row r="941">
          <cell r="F941">
            <v>830.14</v>
          </cell>
        </row>
        <row r="942">
          <cell r="F942">
            <v>583.7</v>
          </cell>
        </row>
        <row r="943">
          <cell r="F943">
            <v>583.7</v>
          </cell>
        </row>
        <row r="944">
          <cell r="F944">
            <v>583.7</v>
          </cell>
        </row>
        <row r="945">
          <cell r="F945">
            <v>583.7</v>
          </cell>
        </row>
        <row r="946">
          <cell r="F946">
            <v>583.7</v>
          </cell>
        </row>
        <row r="947">
          <cell r="F947">
            <v>664.12</v>
          </cell>
        </row>
        <row r="948">
          <cell r="F948">
            <v>6764</v>
          </cell>
        </row>
        <row r="949">
          <cell r="F949">
            <v>7441</v>
          </cell>
        </row>
        <row r="950">
          <cell r="F950">
            <v>1808</v>
          </cell>
        </row>
        <row r="951">
          <cell r="F951">
            <v>1808</v>
          </cell>
        </row>
        <row r="952">
          <cell r="F952">
            <v>1808</v>
          </cell>
        </row>
        <row r="953">
          <cell r="F953">
            <v>1808</v>
          </cell>
        </row>
        <row r="954">
          <cell r="F954">
            <v>2599</v>
          </cell>
        </row>
        <row r="955">
          <cell r="F955">
            <v>2599</v>
          </cell>
        </row>
        <row r="956">
          <cell r="F956">
            <v>2599</v>
          </cell>
        </row>
        <row r="957">
          <cell r="F957">
            <v>2599</v>
          </cell>
        </row>
        <row r="958">
          <cell r="F958">
            <v>1808</v>
          </cell>
        </row>
        <row r="959">
          <cell r="F959">
            <v>1808</v>
          </cell>
        </row>
        <row r="960">
          <cell r="F960">
            <v>1808</v>
          </cell>
        </row>
        <row r="961">
          <cell r="F961">
            <v>1808</v>
          </cell>
        </row>
        <row r="962">
          <cell r="F962">
            <v>2599</v>
          </cell>
        </row>
        <row r="963">
          <cell r="F963">
            <v>2599</v>
          </cell>
        </row>
        <row r="964">
          <cell r="F964">
            <v>2599</v>
          </cell>
        </row>
        <row r="965">
          <cell r="F965">
            <v>2599</v>
          </cell>
        </row>
        <row r="966">
          <cell r="F966">
            <v>1808</v>
          </cell>
        </row>
        <row r="967">
          <cell r="F967">
            <v>1808</v>
          </cell>
        </row>
        <row r="968">
          <cell r="F968">
            <v>1808</v>
          </cell>
        </row>
        <row r="969">
          <cell r="F969">
            <v>1808</v>
          </cell>
        </row>
        <row r="970">
          <cell r="F970">
            <v>1808</v>
          </cell>
        </row>
        <row r="971">
          <cell r="F971">
            <v>1808</v>
          </cell>
        </row>
        <row r="972">
          <cell r="F972">
            <v>1808</v>
          </cell>
        </row>
        <row r="973">
          <cell r="F973">
            <v>2599</v>
          </cell>
        </row>
        <row r="974">
          <cell r="F974">
            <v>2166</v>
          </cell>
        </row>
        <row r="975">
          <cell r="F975">
            <v>2166</v>
          </cell>
        </row>
        <row r="976">
          <cell r="F976">
            <v>2599</v>
          </cell>
        </row>
        <row r="977">
          <cell r="F977">
            <v>2599</v>
          </cell>
        </row>
        <row r="978">
          <cell r="F978">
            <v>2599</v>
          </cell>
        </row>
        <row r="979">
          <cell r="F979">
            <v>6571</v>
          </cell>
        </row>
        <row r="980">
          <cell r="F980">
            <v>6571</v>
          </cell>
        </row>
        <row r="981">
          <cell r="F981">
            <v>6571</v>
          </cell>
        </row>
        <row r="982">
          <cell r="F982">
            <v>6571</v>
          </cell>
        </row>
        <row r="983">
          <cell r="F983">
            <v>6571</v>
          </cell>
        </row>
        <row r="984">
          <cell r="F984">
            <v>6571</v>
          </cell>
        </row>
        <row r="985">
          <cell r="F985">
            <v>6571</v>
          </cell>
        </row>
        <row r="986">
          <cell r="F986">
            <v>6571</v>
          </cell>
        </row>
        <row r="987">
          <cell r="F987">
            <v>6571</v>
          </cell>
        </row>
        <row r="988">
          <cell r="F988">
            <v>6571</v>
          </cell>
        </row>
        <row r="989">
          <cell r="F989">
            <v>6571</v>
          </cell>
        </row>
        <row r="990">
          <cell r="F990">
            <v>6571</v>
          </cell>
        </row>
        <row r="991">
          <cell r="F991">
            <v>6571</v>
          </cell>
        </row>
        <row r="992">
          <cell r="F992">
            <v>6571</v>
          </cell>
        </row>
        <row r="993">
          <cell r="F993">
            <v>4354</v>
          </cell>
        </row>
        <row r="994">
          <cell r="F994">
            <v>4354</v>
          </cell>
        </row>
        <row r="995">
          <cell r="F995">
            <v>4354</v>
          </cell>
        </row>
        <row r="996">
          <cell r="F996">
            <v>4354</v>
          </cell>
        </row>
        <row r="997">
          <cell r="F997">
            <v>3958</v>
          </cell>
        </row>
        <row r="998">
          <cell r="F998">
            <v>3958</v>
          </cell>
        </row>
        <row r="999">
          <cell r="F999">
            <v>3958</v>
          </cell>
        </row>
        <row r="1000">
          <cell r="F1000">
            <v>3958</v>
          </cell>
        </row>
        <row r="1001">
          <cell r="F1001">
            <v>3958</v>
          </cell>
        </row>
        <row r="1002">
          <cell r="F1002">
            <v>2985</v>
          </cell>
        </row>
        <row r="1003">
          <cell r="F1003">
            <v>2985</v>
          </cell>
        </row>
        <row r="1004">
          <cell r="F1004">
            <v>2985</v>
          </cell>
        </row>
        <row r="1005">
          <cell r="F1005">
            <v>2985</v>
          </cell>
        </row>
        <row r="1006">
          <cell r="F1006">
            <v>1821</v>
          </cell>
        </row>
        <row r="1007">
          <cell r="F1007">
            <v>1821</v>
          </cell>
        </row>
        <row r="1008">
          <cell r="F1008">
            <v>1821</v>
          </cell>
        </row>
        <row r="1009">
          <cell r="F1009">
            <v>1821</v>
          </cell>
        </row>
        <row r="1010">
          <cell r="F1010">
            <v>3167</v>
          </cell>
        </row>
        <row r="1011">
          <cell r="F1011">
            <v>3167</v>
          </cell>
        </row>
        <row r="1012">
          <cell r="F1012">
            <v>3167</v>
          </cell>
        </row>
        <row r="1013">
          <cell r="F1013">
            <v>3167</v>
          </cell>
        </row>
        <row r="1014">
          <cell r="F1014">
            <v>3167</v>
          </cell>
        </row>
        <row r="1015">
          <cell r="F1015">
            <v>4090</v>
          </cell>
        </row>
        <row r="1016">
          <cell r="F1016">
            <v>4222</v>
          </cell>
        </row>
        <row r="1017">
          <cell r="F1017">
            <v>4222</v>
          </cell>
        </row>
        <row r="1018">
          <cell r="F1018">
            <v>38658</v>
          </cell>
        </row>
        <row r="1019">
          <cell r="F1019">
            <v>38658</v>
          </cell>
        </row>
        <row r="1020">
          <cell r="F1020">
            <v>20451</v>
          </cell>
        </row>
        <row r="1021">
          <cell r="F1021">
            <v>20451</v>
          </cell>
        </row>
        <row r="1022">
          <cell r="F1022">
            <v>20451</v>
          </cell>
        </row>
        <row r="1023">
          <cell r="F1023">
            <v>20451</v>
          </cell>
        </row>
        <row r="1024">
          <cell r="F1024">
            <v>13854</v>
          </cell>
        </row>
        <row r="1025">
          <cell r="F1025">
            <v>13854</v>
          </cell>
        </row>
        <row r="1026">
          <cell r="F1026">
            <v>13854</v>
          </cell>
        </row>
        <row r="1027">
          <cell r="F1027">
            <v>13854</v>
          </cell>
        </row>
        <row r="1028">
          <cell r="F1028">
            <v>33381</v>
          </cell>
        </row>
        <row r="1029">
          <cell r="F1029">
            <v>33381</v>
          </cell>
        </row>
        <row r="1030">
          <cell r="F1030">
            <v>33381</v>
          </cell>
        </row>
        <row r="1031">
          <cell r="F1031">
            <v>33381</v>
          </cell>
        </row>
        <row r="1032">
          <cell r="F1032">
            <v>7238</v>
          </cell>
        </row>
        <row r="1033">
          <cell r="F1033">
            <v>7400</v>
          </cell>
        </row>
        <row r="1034">
          <cell r="F1034">
            <v>14476</v>
          </cell>
        </row>
        <row r="1035">
          <cell r="F1035">
            <v>14801</v>
          </cell>
        </row>
        <row r="1036">
          <cell r="F1036">
            <v>14206</v>
          </cell>
        </row>
        <row r="1037">
          <cell r="F1037">
            <v>14611</v>
          </cell>
        </row>
        <row r="1038">
          <cell r="F1038">
            <v>9064</v>
          </cell>
        </row>
        <row r="1039">
          <cell r="F1039">
            <v>9606</v>
          </cell>
        </row>
        <row r="1040">
          <cell r="F1040">
            <v>9606</v>
          </cell>
        </row>
        <row r="1041">
          <cell r="F1041">
            <v>10526</v>
          </cell>
        </row>
        <row r="1042">
          <cell r="F1042">
            <v>14151</v>
          </cell>
        </row>
        <row r="1043">
          <cell r="F1043">
            <v>15004</v>
          </cell>
        </row>
        <row r="1044">
          <cell r="F1044">
            <v>8794</v>
          </cell>
        </row>
        <row r="1045">
          <cell r="F1045">
            <v>9470</v>
          </cell>
        </row>
        <row r="1046">
          <cell r="F1046">
            <v>6764</v>
          </cell>
        </row>
        <row r="1047">
          <cell r="F1047">
            <v>7441</v>
          </cell>
        </row>
        <row r="1048">
          <cell r="F1048">
            <v>10958</v>
          </cell>
        </row>
        <row r="1049">
          <cell r="F1049">
            <v>12582</v>
          </cell>
        </row>
        <row r="1050">
          <cell r="F1050">
            <v>8388</v>
          </cell>
        </row>
        <row r="1051">
          <cell r="F1051">
            <v>9606</v>
          </cell>
        </row>
        <row r="1052">
          <cell r="F1052">
            <v>17588</v>
          </cell>
        </row>
        <row r="1053">
          <cell r="F1053">
            <v>20294</v>
          </cell>
        </row>
        <row r="1054">
          <cell r="F1054">
            <v>24758</v>
          </cell>
        </row>
        <row r="1055">
          <cell r="F1055">
            <v>28140</v>
          </cell>
        </row>
        <row r="1056">
          <cell r="F1056">
            <v>18955</v>
          </cell>
        </row>
        <row r="1057">
          <cell r="F1057">
            <v>21790</v>
          </cell>
        </row>
        <row r="1058">
          <cell r="F1058">
            <v>19402</v>
          </cell>
        </row>
        <row r="1059">
          <cell r="F1059">
            <v>22984</v>
          </cell>
        </row>
        <row r="1060">
          <cell r="F1060">
            <v>30298</v>
          </cell>
        </row>
        <row r="1061">
          <cell r="F1061">
            <v>24776</v>
          </cell>
        </row>
        <row r="1062">
          <cell r="F1062">
            <v>897</v>
          </cell>
        </row>
        <row r="1063">
          <cell r="F1063">
            <v>897</v>
          </cell>
        </row>
        <row r="1064">
          <cell r="F1064">
            <v>897</v>
          </cell>
        </row>
        <row r="1065">
          <cell r="F1065">
            <v>897</v>
          </cell>
        </row>
        <row r="1066">
          <cell r="F1066">
            <v>1029</v>
          </cell>
        </row>
        <row r="1067">
          <cell r="F1067">
            <v>1029</v>
          </cell>
        </row>
        <row r="1068">
          <cell r="F1068">
            <v>1029</v>
          </cell>
        </row>
        <row r="1069">
          <cell r="F1069">
            <v>1029</v>
          </cell>
        </row>
        <row r="1070">
          <cell r="F1070">
            <v>1399</v>
          </cell>
        </row>
        <row r="1071">
          <cell r="F1071">
            <v>1399</v>
          </cell>
        </row>
        <row r="1072">
          <cell r="F1072">
            <v>1399</v>
          </cell>
        </row>
        <row r="1073">
          <cell r="F1073">
            <v>1399</v>
          </cell>
        </row>
        <row r="1074">
          <cell r="F1074">
            <v>1517</v>
          </cell>
        </row>
        <row r="1075">
          <cell r="F1075">
            <v>1517</v>
          </cell>
        </row>
        <row r="1076">
          <cell r="F1076">
            <v>1517</v>
          </cell>
        </row>
        <row r="1077">
          <cell r="F1077">
            <v>1517</v>
          </cell>
        </row>
        <row r="1078">
          <cell r="F1078">
            <v>1201</v>
          </cell>
        </row>
        <row r="1079">
          <cell r="F1079">
            <v>1201</v>
          </cell>
        </row>
        <row r="1080">
          <cell r="F1080">
            <v>1201</v>
          </cell>
        </row>
        <row r="1081">
          <cell r="F1081">
            <v>1340</v>
          </cell>
        </row>
        <row r="1082">
          <cell r="F1082">
            <v>1340</v>
          </cell>
        </row>
        <row r="1083">
          <cell r="F1083">
            <v>1340</v>
          </cell>
        </row>
        <row r="1084">
          <cell r="F1084">
            <v>1649</v>
          </cell>
        </row>
        <row r="1085">
          <cell r="F1085">
            <v>1649</v>
          </cell>
        </row>
        <row r="1086">
          <cell r="F1086">
            <v>1649</v>
          </cell>
        </row>
        <row r="1087">
          <cell r="F1087">
            <v>1781</v>
          </cell>
        </row>
        <row r="1088">
          <cell r="F1088">
            <v>1781</v>
          </cell>
        </row>
        <row r="1089">
          <cell r="F1089">
            <v>1781</v>
          </cell>
        </row>
        <row r="1090">
          <cell r="F1090">
            <v>1557</v>
          </cell>
        </row>
        <row r="1091">
          <cell r="F1091">
            <v>1557</v>
          </cell>
        </row>
        <row r="1092">
          <cell r="F1092">
            <v>1557</v>
          </cell>
        </row>
        <row r="1093">
          <cell r="F1093">
            <v>1874</v>
          </cell>
        </row>
        <row r="1094">
          <cell r="F1094">
            <v>1874</v>
          </cell>
        </row>
        <row r="1095">
          <cell r="F1095">
            <v>1874</v>
          </cell>
        </row>
        <row r="1096">
          <cell r="F1096">
            <v>1557</v>
          </cell>
        </row>
        <row r="1097">
          <cell r="F1097">
            <v>1781</v>
          </cell>
        </row>
        <row r="1098">
          <cell r="F1098">
            <v>1781</v>
          </cell>
        </row>
        <row r="1099">
          <cell r="F1099">
            <v>1781</v>
          </cell>
        </row>
        <row r="1100">
          <cell r="F1100">
            <v>20055</v>
          </cell>
        </row>
        <row r="1101">
          <cell r="F1101">
            <v>25069</v>
          </cell>
        </row>
        <row r="1102">
          <cell r="F1102">
            <v>36547</v>
          </cell>
        </row>
        <row r="1103">
          <cell r="F1103">
            <v>1764</v>
          </cell>
        </row>
        <row r="1104">
          <cell r="F1104">
            <v>1979</v>
          </cell>
        </row>
        <row r="1105">
          <cell r="F1105">
            <v>1979</v>
          </cell>
        </row>
        <row r="1106">
          <cell r="F1106">
            <v>2283</v>
          </cell>
        </row>
        <row r="1107">
          <cell r="F1107">
            <v>2507</v>
          </cell>
        </row>
        <row r="1108">
          <cell r="F1108">
            <v>2243</v>
          </cell>
        </row>
        <row r="1109">
          <cell r="F1109">
            <v>2375</v>
          </cell>
        </row>
        <row r="1110">
          <cell r="F1110">
            <v>2243</v>
          </cell>
        </row>
        <row r="1111">
          <cell r="F1111">
            <v>2375</v>
          </cell>
        </row>
        <row r="1112">
          <cell r="F1112">
            <v>2503</v>
          </cell>
        </row>
        <row r="1113">
          <cell r="F1113">
            <v>2909</v>
          </cell>
        </row>
        <row r="1114">
          <cell r="F1114">
            <v>5412</v>
          </cell>
        </row>
        <row r="1115">
          <cell r="F1115">
            <v>6088</v>
          </cell>
        </row>
        <row r="1116">
          <cell r="F1116">
            <v>4329</v>
          </cell>
        </row>
        <row r="1117">
          <cell r="F1117">
            <v>5141</v>
          </cell>
        </row>
        <row r="1118">
          <cell r="F1118">
            <v>3112</v>
          </cell>
        </row>
        <row r="1119">
          <cell r="F1119">
            <v>3788</v>
          </cell>
        </row>
        <row r="1120">
          <cell r="F1120">
            <v>2594</v>
          </cell>
        </row>
        <row r="1121">
          <cell r="F1121">
            <v>2854</v>
          </cell>
        </row>
        <row r="1122">
          <cell r="F1122">
            <v>2335</v>
          </cell>
        </row>
        <row r="1123">
          <cell r="F1123">
            <v>2594</v>
          </cell>
        </row>
        <row r="1124">
          <cell r="F1124">
            <v>2205</v>
          </cell>
        </row>
        <row r="1125">
          <cell r="F1125">
            <v>2335</v>
          </cell>
        </row>
        <row r="1126">
          <cell r="F1126">
            <v>2706</v>
          </cell>
        </row>
        <row r="1127">
          <cell r="F1127">
            <v>2570</v>
          </cell>
        </row>
        <row r="1128">
          <cell r="F1128">
            <v>2300</v>
          </cell>
        </row>
        <row r="1129">
          <cell r="F1129">
            <v>2165</v>
          </cell>
        </row>
        <row r="1130">
          <cell r="F1130">
            <v>6764</v>
          </cell>
        </row>
        <row r="1131">
          <cell r="F1131">
            <v>7441</v>
          </cell>
        </row>
        <row r="1132">
          <cell r="F1132">
            <v>5885</v>
          </cell>
        </row>
        <row r="1133">
          <cell r="F1133">
            <v>6764</v>
          </cell>
        </row>
        <row r="1134">
          <cell r="F1134">
            <v>5006</v>
          </cell>
        </row>
        <row r="1135">
          <cell r="F1135">
            <v>5682</v>
          </cell>
        </row>
        <row r="1136">
          <cell r="F1136">
            <v>3636</v>
          </cell>
        </row>
        <row r="1137">
          <cell r="F1137">
            <v>3632</v>
          </cell>
        </row>
        <row r="1138">
          <cell r="F1138">
            <v>1816</v>
          </cell>
        </row>
        <row r="1139">
          <cell r="F1139">
            <v>1816</v>
          </cell>
        </row>
        <row r="1140">
          <cell r="F1140">
            <v>1894</v>
          </cell>
        </row>
        <row r="1141">
          <cell r="F1141">
            <v>1894</v>
          </cell>
        </row>
        <row r="1142">
          <cell r="F1142">
            <v>1894</v>
          </cell>
        </row>
        <row r="1143">
          <cell r="F1143">
            <v>1894</v>
          </cell>
        </row>
        <row r="1144">
          <cell r="F1144">
            <v>1894</v>
          </cell>
        </row>
        <row r="1145">
          <cell r="F1145">
            <v>1894</v>
          </cell>
        </row>
        <row r="1146">
          <cell r="F1146">
            <v>11940</v>
          </cell>
        </row>
        <row r="1147">
          <cell r="F1147">
            <v>11940</v>
          </cell>
        </row>
        <row r="1148">
          <cell r="F1148">
            <v>27058</v>
          </cell>
        </row>
        <row r="1149">
          <cell r="F1149">
            <v>9470</v>
          </cell>
        </row>
        <row r="1150">
          <cell r="F1150">
            <v>23676</v>
          </cell>
        </row>
        <row r="1151">
          <cell r="F1151">
            <v>23676</v>
          </cell>
        </row>
        <row r="1152">
          <cell r="F1152">
            <v>4059</v>
          </cell>
        </row>
        <row r="1153">
          <cell r="F1153">
            <v>5141</v>
          </cell>
        </row>
        <row r="1154">
          <cell r="F1154">
            <v>5141</v>
          </cell>
        </row>
        <row r="1155">
          <cell r="F1155">
            <v>7847</v>
          </cell>
        </row>
        <row r="1156">
          <cell r="F1156">
            <v>7847</v>
          </cell>
        </row>
        <row r="1157">
          <cell r="F1157">
            <v>2134</v>
          </cell>
        </row>
        <row r="1158">
          <cell r="F1158">
            <v>2567</v>
          </cell>
        </row>
        <row r="1159">
          <cell r="F1159">
            <v>5970</v>
          </cell>
        </row>
        <row r="1160">
          <cell r="F1160">
            <v>7313</v>
          </cell>
        </row>
        <row r="1161">
          <cell r="F1161">
            <v>108232</v>
          </cell>
        </row>
        <row r="1162">
          <cell r="F1162">
            <v>135290</v>
          </cell>
        </row>
        <row r="1163">
          <cell r="F1163">
            <v>135290</v>
          </cell>
        </row>
        <row r="1164">
          <cell r="F1164">
            <v>14747</v>
          </cell>
        </row>
        <row r="1165">
          <cell r="F1165">
            <v>14747</v>
          </cell>
        </row>
        <row r="1166">
          <cell r="F1166">
            <v>14747</v>
          </cell>
        </row>
        <row r="1167">
          <cell r="F1167">
            <v>15558</v>
          </cell>
        </row>
        <row r="1168">
          <cell r="F1168">
            <v>15558</v>
          </cell>
        </row>
        <row r="1169">
          <cell r="F1169">
            <v>11364</v>
          </cell>
        </row>
        <row r="1170">
          <cell r="F1170">
            <v>10012</v>
          </cell>
        </row>
        <row r="1171">
          <cell r="F1171">
            <v>4059</v>
          </cell>
        </row>
        <row r="1172">
          <cell r="F1172">
            <v>4465</v>
          </cell>
        </row>
        <row r="1173">
          <cell r="F1173">
            <v>1353</v>
          </cell>
        </row>
        <row r="1174">
          <cell r="F1174">
            <v>676</v>
          </cell>
        </row>
        <row r="1175">
          <cell r="F1175">
            <v>1353</v>
          </cell>
        </row>
        <row r="1176">
          <cell r="F1176">
            <v>1624</v>
          </cell>
        </row>
        <row r="1177">
          <cell r="F1177">
            <v>1759</v>
          </cell>
        </row>
        <row r="1178">
          <cell r="F1178">
            <v>1894</v>
          </cell>
        </row>
        <row r="1179">
          <cell r="F1179">
            <v>10823</v>
          </cell>
        </row>
        <row r="1180">
          <cell r="F1180">
            <v>29764</v>
          </cell>
        </row>
        <row r="1181">
          <cell r="F1181">
            <v>0</v>
          </cell>
        </row>
        <row r="1182">
          <cell r="F1182">
            <v>415</v>
          </cell>
        </row>
        <row r="1183">
          <cell r="F1183">
            <v>493</v>
          </cell>
        </row>
        <row r="1184">
          <cell r="F1184">
            <v>415</v>
          </cell>
        </row>
        <row r="1185">
          <cell r="F1185">
            <v>493</v>
          </cell>
        </row>
        <row r="1186">
          <cell r="F1186">
            <v>246</v>
          </cell>
        </row>
        <row r="1187">
          <cell r="F1187">
            <v>272</v>
          </cell>
        </row>
        <row r="1188">
          <cell r="F1188">
            <v>1092</v>
          </cell>
        </row>
        <row r="1189">
          <cell r="F1189">
            <v>1353</v>
          </cell>
        </row>
        <row r="1190">
          <cell r="F1190">
            <v>6494</v>
          </cell>
        </row>
        <row r="1191">
          <cell r="F1191">
            <v>8659</v>
          </cell>
        </row>
        <row r="1192">
          <cell r="F1192">
            <v>6088</v>
          </cell>
        </row>
        <row r="1193">
          <cell r="F1193">
            <v>7306</v>
          </cell>
        </row>
        <row r="1194">
          <cell r="F1194">
            <v>5818</v>
          </cell>
        </row>
        <row r="1195">
          <cell r="F1195">
            <v>6900</v>
          </cell>
        </row>
        <row r="1196">
          <cell r="F1196">
            <v>649</v>
          </cell>
        </row>
        <row r="1197">
          <cell r="F1197">
            <v>830</v>
          </cell>
        </row>
        <row r="1198">
          <cell r="F1198">
            <v>1608</v>
          </cell>
        </row>
        <row r="1199">
          <cell r="F1199">
            <v>2075</v>
          </cell>
        </row>
        <row r="1200">
          <cell r="F1200">
            <v>2400</v>
          </cell>
        </row>
        <row r="1201">
          <cell r="F1201">
            <v>3113</v>
          </cell>
        </row>
        <row r="1202">
          <cell r="F1202">
            <v>1842</v>
          </cell>
        </row>
        <row r="1203">
          <cell r="F1203">
            <v>2166</v>
          </cell>
        </row>
        <row r="1204">
          <cell r="F1204">
            <v>272</v>
          </cell>
        </row>
        <row r="1205">
          <cell r="F1205">
            <v>934</v>
          </cell>
        </row>
        <row r="1206">
          <cell r="F1206">
            <v>1180</v>
          </cell>
        </row>
        <row r="1207">
          <cell r="F1207">
            <v>662</v>
          </cell>
        </row>
        <row r="1208">
          <cell r="F1208">
            <v>960</v>
          </cell>
        </row>
        <row r="1209">
          <cell r="F1209">
            <v>1116</v>
          </cell>
        </row>
        <row r="1210">
          <cell r="F1210">
            <v>1621</v>
          </cell>
        </row>
        <row r="1211">
          <cell r="F1211">
            <v>731</v>
          </cell>
        </row>
        <row r="1212">
          <cell r="F1212">
            <v>731</v>
          </cell>
        </row>
        <row r="1213">
          <cell r="F1213">
            <v>920</v>
          </cell>
        </row>
        <row r="1214">
          <cell r="F1214">
            <v>372</v>
          </cell>
        </row>
        <row r="1215">
          <cell r="F1215">
            <v>5074</v>
          </cell>
        </row>
        <row r="1216">
          <cell r="F1216">
            <v>6268</v>
          </cell>
        </row>
        <row r="1217">
          <cell r="F1217">
            <v>908</v>
          </cell>
        </row>
        <row r="1218">
          <cell r="F1218">
            <v>259</v>
          </cell>
        </row>
        <row r="1219">
          <cell r="F1219">
            <v>5445</v>
          </cell>
        </row>
        <row r="1220">
          <cell r="F1220">
            <v>1704</v>
          </cell>
        </row>
        <row r="1221">
          <cell r="F1221">
            <v>1967</v>
          </cell>
        </row>
        <row r="1222">
          <cell r="F1222">
            <v>3147</v>
          </cell>
        </row>
        <row r="1223">
          <cell r="F1223">
            <v>3409</v>
          </cell>
        </row>
        <row r="1224">
          <cell r="F1224">
            <v>3802</v>
          </cell>
        </row>
        <row r="1225">
          <cell r="F1225">
            <v>5900</v>
          </cell>
        </row>
        <row r="1226">
          <cell r="F1226">
            <v>4458</v>
          </cell>
        </row>
        <row r="1227">
          <cell r="F1227">
            <v>6293</v>
          </cell>
        </row>
        <row r="1228">
          <cell r="F1228">
            <v>3278</v>
          </cell>
        </row>
        <row r="1229">
          <cell r="F1229">
            <v>3933</v>
          </cell>
        </row>
        <row r="1230">
          <cell r="F1230">
            <v>4327</v>
          </cell>
        </row>
        <row r="1231">
          <cell r="F1231">
            <v>2360</v>
          </cell>
        </row>
        <row r="1232">
          <cell r="F1232">
            <v>2622</v>
          </cell>
        </row>
        <row r="1233">
          <cell r="F1233">
            <v>2098</v>
          </cell>
        </row>
        <row r="1234">
          <cell r="F1234">
            <v>1573</v>
          </cell>
        </row>
        <row r="1235">
          <cell r="F1235">
            <v>1967</v>
          </cell>
        </row>
        <row r="1236">
          <cell r="F1236">
            <v>3278</v>
          </cell>
        </row>
        <row r="1237">
          <cell r="F1237">
            <v>4589</v>
          </cell>
        </row>
        <row r="1238">
          <cell r="F1238">
            <v>2622</v>
          </cell>
        </row>
        <row r="1239">
          <cell r="F1239">
            <v>656</v>
          </cell>
        </row>
        <row r="1240">
          <cell r="F1240">
            <v>787</v>
          </cell>
        </row>
        <row r="1241">
          <cell r="F1241">
            <v>813</v>
          </cell>
        </row>
        <row r="1242">
          <cell r="F1242">
            <v>852</v>
          </cell>
        </row>
        <row r="1243">
          <cell r="F1243">
            <v>1246</v>
          </cell>
        </row>
        <row r="1244">
          <cell r="F1244">
            <v>1442</v>
          </cell>
        </row>
        <row r="1245">
          <cell r="F1245">
            <v>2622</v>
          </cell>
        </row>
        <row r="1246">
          <cell r="F1246">
            <v>3409</v>
          </cell>
        </row>
        <row r="1247">
          <cell r="F1247">
            <v>3802</v>
          </cell>
        </row>
        <row r="1248">
          <cell r="F1248">
            <v>4589</v>
          </cell>
        </row>
        <row r="1249">
          <cell r="F1249">
            <v>5376</v>
          </cell>
        </row>
        <row r="1250">
          <cell r="F1250">
            <v>6031</v>
          </cell>
        </row>
        <row r="1251">
          <cell r="F1251">
            <v>4982</v>
          </cell>
        </row>
        <row r="1252">
          <cell r="F1252">
            <v>5507</v>
          </cell>
        </row>
        <row r="1253">
          <cell r="F1253">
            <v>5900</v>
          </cell>
        </row>
        <row r="1254">
          <cell r="F1254">
            <v>7080</v>
          </cell>
        </row>
        <row r="1255">
          <cell r="F1255">
            <v>197</v>
          </cell>
        </row>
        <row r="1256">
          <cell r="F1256">
            <v>262</v>
          </cell>
        </row>
        <row r="1257">
          <cell r="F1257">
            <v>629</v>
          </cell>
        </row>
        <row r="1258">
          <cell r="F1258">
            <v>747</v>
          </cell>
        </row>
        <row r="1259">
          <cell r="F1259">
            <v>892</v>
          </cell>
        </row>
        <row r="1260">
          <cell r="F1260">
            <v>2045</v>
          </cell>
        </row>
        <row r="1261">
          <cell r="F1261">
            <v>2045</v>
          </cell>
        </row>
        <row r="1262">
          <cell r="F1262">
            <v>3671</v>
          </cell>
        </row>
        <row r="1263">
          <cell r="F1263">
            <v>6556</v>
          </cell>
        </row>
        <row r="1264">
          <cell r="F1264">
            <v>288</v>
          </cell>
        </row>
        <row r="1265">
          <cell r="F1265">
            <v>380</v>
          </cell>
        </row>
        <row r="1266">
          <cell r="F1266">
            <v>616</v>
          </cell>
        </row>
        <row r="1270">
          <cell r="F1270">
            <v>1573</v>
          </cell>
        </row>
        <row r="1271">
          <cell r="F1271">
            <v>1967</v>
          </cell>
        </row>
        <row r="1272">
          <cell r="F1272">
            <v>2753</v>
          </cell>
        </row>
        <row r="1273">
          <cell r="F1273">
            <v>328</v>
          </cell>
        </row>
        <row r="1274">
          <cell r="F1274">
            <v>393</v>
          </cell>
        </row>
        <row r="1275">
          <cell r="F1275">
            <v>328</v>
          </cell>
        </row>
        <row r="1276">
          <cell r="F1276">
            <v>328</v>
          </cell>
        </row>
        <row r="1277">
          <cell r="F1277">
            <v>1967</v>
          </cell>
        </row>
        <row r="1278">
          <cell r="F1278">
            <v>1967</v>
          </cell>
        </row>
        <row r="1279">
          <cell r="F1279">
            <v>2163</v>
          </cell>
        </row>
        <row r="1280">
          <cell r="F1280">
            <v>2163</v>
          </cell>
        </row>
        <row r="1281">
          <cell r="F1281">
            <v>1311</v>
          </cell>
        </row>
        <row r="1282">
          <cell r="F1282">
            <v>1967</v>
          </cell>
        </row>
        <row r="1283">
          <cell r="F1283">
            <v>2756</v>
          </cell>
        </row>
        <row r="1284">
          <cell r="F1284">
            <v>3626</v>
          </cell>
        </row>
        <row r="1285">
          <cell r="F1285">
            <v>6904</v>
          </cell>
        </row>
        <row r="1286">
          <cell r="F1286">
            <v>8285</v>
          </cell>
        </row>
        <row r="1287">
          <cell r="F1287">
            <v>20714</v>
          </cell>
        </row>
        <row r="1288">
          <cell r="F1288">
            <v>20714</v>
          </cell>
        </row>
        <row r="1289">
          <cell r="F1289">
            <v>20714</v>
          </cell>
        </row>
        <row r="1290">
          <cell r="F1290">
            <v>20714</v>
          </cell>
        </row>
        <row r="1291">
          <cell r="F1291">
            <v>2762</v>
          </cell>
        </row>
        <row r="1292">
          <cell r="F1292">
            <v>2348</v>
          </cell>
        </row>
        <row r="1293">
          <cell r="F1293">
            <v>30104</v>
          </cell>
        </row>
        <row r="1294">
          <cell r="F1294">
            <v>2209</v>
          </cell>
        </row>
        <row r="1295">
          <cell r="F1295">
            <v>2624</v>
          </cell>
        </row>
        <row r="1296">
          <cell r="F1296">
            <v>6076</v>
          </cell>
        </row>
        <row r="1297">
          <cell r="F1297">
            <v>1726</v>
          </cell>
        </row>
        <row r="1298">
          <cell r="F1298">
            <v>19873</v>
          </cell>
        </row>
        <row r="1299">
          <cell r="F1299">
            <v>23500</v>
          </cell>
        </row>
        <row r="1300">
          <cell r="F1300">
            <v>27561</v>
          </cell>
        </row>
        <row r="1301">
          <cell r="F1301">
            <v>4439.59</v>
          </cell>
        </row>
        <row r="1302">
          <cell r="F1302">
            <v>4439.59</v>
          </cell>
        </row>
        <row r="1303">
          <cell r="F1303">
            <v>4439.59</v>
          </cell>
        </row>
        <row r="1304">
          <cell r="F1304">
            <v>4690.92</v>
          </cell>
        </row>
        <row r="1305">
          <cell r="F1305">
            <v>5468.36</v>
          </cell>
        </row>
        <row r="1306">
          <cell r="F1306">
            <v>6296.9</v>
          </cell>
        </row>
        <row r="1307">
          <cell r="F1307">
            <v>5937.87</v>
          </cell>
        </row>
        <row r="1308">
          <cell r="F1308">
            <v>7594.95</v>
          </cell>
        </row>
        <row r="1309">
          <cell r="F1309">
            <v>8988</v>
          </cell>
        </row>
        <row r="1310">
          <cell r="F1310">
            <v>3646</v>
          </cell>
        </row>
        <row r="1311">
          <cell r="F1311">
            <v>1400.23</v>
          </cell>
        </row>
        <row r="1312">
          <cell r="F1312">
            <v>1518.99</v>
          </cell>
        </row>
        <row r="1313">
          <cell r="F1313">
            <v>1778.6</v>
          </cell>
        </row>
        <row r="1314">
          <cell r="F1314">
            <v>2188.73</v>
          </cell>
        </row>
        <row r="1315">
          <cell r="F1315">
            <v>1311.86</v>
          </cell>
        </row>
        <row r="1316">
          <cell r="F1316">
            <v>1339.47</v>
          </cell>
        </row>
        <row r="1317">
          <cell r="F1317">
            <v>1443.04</v>
          </cell>
        </row>
        <row r="1318">
          <cell r="F1318">
            <v>1415.42</v>
          </cell>
        </row>
        <row r="1319">
          <cell r="F1319">
            <v>1739.93</v>
          </cell>
        </row>
        <row r="1320">
          <cell r="F1320">
            <v>2209.44</v>
          </cell>
        </row>
        <row r="1321">
          <cell r="F1321">
            <v>1450</v>
          </cell>
        </row>
        <row r="1322">
          <cell r="F1322">
            <v>1712</v>
          </cell>
        </row>
        <row r="1323">
          <cell r="F1323">
            <v>2016</v>
          </cell>
        </row>
        <row r="1324">
          <cell r="F1324">
            <v>2389</v>
          </cell>
        </row>
        <row r="1325">
          <cell r="F1325">
            <v>2886</v>
          </cell>
        </row>
        <row r="1326">
          <cell r="F1326">
            <v>3646</v>
          </cell>
        </row>
        <row r="1327">
          <cell r="F1327">
            <v>1450</v>
          </cell>
        </row>
        <row r="1328">
          <cell r="F1328">
            <v>1712</v>
          </cell>
        </row>
        <row r="1329">
          <cell r="F1329">
            <v>2016</v>
          </cell>
        </row>
        <row r="1330">
          <cell r="F1330">
            <v>2389</v>
          </cell>
        </row>
        <row r="1331">
          <cell r="F1331">
            <v>2886</v>
          </cell>
        </row>
        <row r="1332">
          <cell r="F1332">
            <v>524</v>
          </cell>
        </row>
        <row r="1333">
          <cell r="F1333">
            <v>656</v>
          </cell>
        </row>
        <row r="1334">
          <cell r="F1334">
            <v>1049</v>
          </cell>
        </row>
        <row r="1335">
          <cell r="F1335">
            <v>1180</v>
          </cell>
        </row>
        <row r="1336">
          <cell r="F1336">
            <v>1442</v>
          </cell>
        </row>
        <row r="1337">
          <cell r="F1337">
            <v>1573</v>
          </cell>
        </row>
        <row r="1338">
          <cell r="F1338">
            <v>387</v>
          </cell>
        </row>
        <row r="1339">
          <cell r="F1339">
            <v>483</v>
          </cell>
        </row>
        <row r="1340">
          <cell r="F1340">
            <v>511</v>
          </cell>
        </row>
        <row r="1341">
          <cell r="F1341">
            <v>539</v>
          </cell>
        </row>
        <row r="1342">
          <cell r="F1342">
            <v>552</v>
          </cell>
        </row>
        <row r="1343">
          <cell r="F1343">
            <v>608</v>
          </cell>
        </row>
        <row r="1344">
          <cell r="F1344">
            <v>387</v>
          </cell>
        </row>
        <row r="1345">
          <cell r="F1345">
            <v>483</v>
          </cell>
        </row>
        <row r="1346">
          <cell r="F1346">
            <v>511</v>
          </cell>
        </row>
        <row r="1347">
          <cell r="F1347">
            <v>539</v>
          </cell>
        </row>
        <row r="1348">
          <cell r="F1348">
            <v>552</v>
          </cell>
        </row>
        <row r="1349">
          <cell r="F1349">
            <v>608</v>
          </cell>
        </row>
        <row r="1350">
          <cell r="F1350">
            <v>552</v>
          </cell>
        </row>
        <row r="1351">
          <cell r="F1351">
            <v>690</v>
          </cell>
        </row>
        <row r="1352">
          <cell r="F1352">
            <v>704</v>
          </cell>
        </row>
        <row r="1353">
          <cell r="F1353">
            <v>801</v>
          </cell>
        </row>
        <row r="1354">
          <cell r="F1354">
            <v>829</v>
          </cell>
        </row>
        <row r="1355">
          <cell r="F1355">
            <v>898</v>
          </cell>
        </row>
        <row r="1356">
          <cell r="F1356">
            <v>829</v>
          </cell>
        </row>
        <row r="1357">
          <cell r="F1357">
            <v>884</v>
          </cell>
        </row>
        <row r="1358">
          <cell r="F1358">
            <v>994</v>
          </cell>
        </row>
        <row r="1359">
          <cell r="F1359">
            <v>1091</v>
          </cell>
        </row>
        <row r="1360">
          <cell r="F1360">
            <v>1381</v>
          </cell>
        </row>
        <row r="1361">
          <cell r="F1361">
            <v>1519</v>
          </cell>
        </row>
        <row r="1362">
          <cell r="F1362">
            <v>829</v>
          </cell>
        </row>
        <row r="1363">
          <cell r="F1363">
            <v>884</v>
          </cell>
        </row>
        <row r="1364">
          <cell r="F1364">
            <v>994</v>
          </cell>
        </row>
        <row r="1365">
          <cell r="F1365">
            <v>1091</v>
          </cell>
        </row>
        <row r="1366">
          <cell r="F1366">
            <v>1381</v>
          </cell>
        </row>
        <row r="1367">
          <cell r="F1367">
            <v>1519</v>
          </cell>
        </row>
        <row r="1368">
          <cell r="F1368">
            <v>1243</v>
          </cell>
        </row>
        <row r="1369">
          <cell r="F1369">
            <v>1312</v>
          </cell>
        </row>
        <row r="1370">
          <cell r="F1370">
            <v>1491</v>
          </cell>
        </row>
        <row r="1371">
          <cell r="F1371">
            <v>1629</v>
          </cell>
        </row>
        <row r="1372">
          <cell r="F1372">
            <v>2071</v>
          </cell>
        </row>
        <row r="1373">
          <cell r="F1373">
            <v>2278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TDC cuoi nam"/>
      <sheetName val="BTDC dau nam"/>
      <sheetName val="CD-print"/>
      <sheetName val="KQKD(I)"/>
      <sheetName val="KQKD(II)"/>
      <sheetName val="KQKD(III)"/>
      <sheetName val="LCTTGT"/>
      <sheetName val="TM"/>
      <sheetName val="Du phong"/>
      <sheetName val="Sheet2"/>
      <sheetName val="Sheet1"/>
    </sheetNames>
    <sheetDataSet>
      <sheetData sheetId="0">
        <row r="12">
          <cell r="C12" t="str">
            <v>138</v>
          </cell>
          <cell r="D12" t="str">
            <v>338</v>
          </cell>
        </row>
      </sheetData>
      <sheetData sheetId="1">
        <row r="11">
          <cell r="C11">
            <v>241</v>
          </cell>
          <cell r="D11">
            <v>152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1">
          <cell r="G61">
            <v>475468586194</v>
          </cell>
        </row>
        <row r="75">
          <cell r="G75">
            <v>676603599691</v>
          </cell>
        </row>
        <row r="84">
          <cell r="F84">
            <v>11337291053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view="pageBreakPreview" zoomScaleSheetLayoutView="100" workbookViewId="0" topLeftCell="A80">
      <selection activeCell="B87" sqref="B87"/>
    </sheetView>
  </sheetViews>
  <sheetFormatPr defaultColWidth="8.796875" defaultRowHeight="18" customHeight="1"/>
  <cols>
    <col min="1" max="1" width="3.59765625" style="1" customWidth="1"/>
    <col min="2" max="2" width="48.8984375" style="3" customWidth="1"/>
    <col min="3" max="3" width="8.69921875" style="3" customWidth="1"/>
    <col min="4" max="4" width="1.4921875" style="3" hidden="1" customWidth="1"/>
    <col min="5" max="5" width="6.3984375" style="3" hidden="1" customWidth="1"/>
    <col min="6" max="6" width="5.69921875" style="1" hidden="1" customWidth="1"/>
    <col min="7" max="7" width="13.19921875" style="4" hidden="1" customWidth="1"/>
    <col min="8" max="8" width="4.19921875" style="4" hidden="1" customWidth="1"/>
    <col min="9" max="9" width="14" style="4" bestFit="1" customWidth="1"/>
    <col min="10" max="10" width="2.5" style="4" customWidth="1"/>
    <col min="11" max="11" width="15.3984375" style="4" bestFit="1" customWidth="1"/>
    <col min="12" max="21" width="15.59765625" style="4" hidden="1" customWidth="1"/>
    <col min="22" max="22" width="14.09765625" style="4" hidden="1" customWidth="1"/>
    <col min="23" max="23" width="14.09765625" style="89" hidden="1" customWidth="1"/>
    <col min="24" max="24" width="15.8984375" style="90" hidden="1" customWidth="1"/>
    <col min="25" max="25" width="15.19921875" style="4" hidden="1" customWidth="1"/>
    <col min="26" max="16384" width="9" style="1" customWidth="1"/>
  </cols>
  <sheetData>
    <row r="1" spans="2:25" ht="18" customHeight="1">
      <c r="B1" s="104"/>
      <c r="C1" s="104"/>
      <c r="D1" s="2"/>
      <c r="K1" s="101" t="s">
        <v>108</v>
      </c>
      <c r="U1" s="4" t="s">
        <v>0</v>
      </c>
      <c r="V1" s="10"/>
      <c r="W1" s="12"/>
      <c r="X1" s="12"/>
      <c r="Y1" s="10" t="s">
        <v>0</v>
      </c>
    </row>
    <row r="2" spans="2:25" s="3" customFormat="1" ht="18" customHeight="1">
      <c r="B2" s="2"/>
      <c r="C2" s="2"/>
      <c r="D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4"/>
    </row>
    <row r="3" spans="2:25" ht="18" customHeight="1">
      <c r="B3" s="111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</row>
    <row r="4" spans="2:25" ht="18" customHeight="1">
      <c r="B4" s="112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6"/>
    </row>
    <row r="5" spans="2:25" ht="18" customHeight="1">
      <c r="B5" s="8"/>
      <c r="C5" s="8"/>
      <c r="D5" s="8"/>
      <c r="K5" s="9"/>
      <c r="U5" s="4" t="s">
        <v>3</v>
      </c>
      <c r="V5" s="10"/>
      <c r="W5" s="11"/>
      <c r="X5" s="12" t="s">
        <v>3</v>
      </c>
      <c r="Y5" s="10" t="s">
        <v>3</v>
      </c>
    </row>
    <row r="6" spans="23:24" ht="18" customHeight="1">
      <c r="W6" s="5"/>
      <c r="X6" s="5"/>
    </row>
    <row r="7" spans="1:25" ht="18" customHeight="1">
      <c r="A7" s="108" t="s">
        <v>106</v>
      </c>
      <c r="B7" s="107" t="s">
        <v>5</v>
      </c>
      <c r="I7" s="13"/>
      <c r="J7" s="13"/>
      <c r="K7" s="13"/>
      <c r="L7" s="13"/>
      <c r="M7" s="13"/>
      <c r="N7" s="14" t="s">
        <v>6</v>
      </c>
      <c r="O7" s="14"/>
      <c r="P7" s="14"/>
      <c r="Q7" s="15"/>
      <c r="R7" s="16" t="s">
        <v>7</v>
      </c>
      <c r="S7" s="17"/>
      <c r="T7" s="17"/>
      <c r="U7" s="17"/>
      <c r="V7" s="18" t="s">
        <v>8</v>
      </c>
      <c r="W7" s="18"/>
      <c r="X7" s="18"/>
      <c r="Y7" s="18"/>
    </row>
    <row r="8" spans="1:25" ht="18" customHeight="1">
      <c r="A8" s="105"/>
      <c r="B8" s="106" t="s">
        <v>9</v>
      </c>
      <c r="I8" s="13"/>
      <c r="J8" s="13"/>
      <c r="K8" s="13"/>
      <c r="L8" s="13"/>
      <c r="M8" s="13"/>
      <c r="N8" s="14"/>
      <c r="O8" s="14"/>
      <c r="P8" s="14"/>
      <c r="Q8" s="15"/>
      <c r="R8" s="16"/>
      <c r="S8" s="17"/>
      <c r="T8" s="17"/>
      <c r="U8" s="17"/>
      <c r="V8" s="18"/>
      <c r="W8" s="18"/>
      <c r="X8" s="18"/>
      <c r="Y8" s="18"/>
    </row>
    <row r="9" spans="1:25" ht="18" customHeight="1">
      <c r="A9" s="105"/>
      <c r="B9" s="106"/>
      <c r="I9" s="13"/>
      <c r="J9" s="13"/>
      <c r="K9" s="9" t="s">
        <v>10</v>
      </c>
      <c r="L9" s="13"/>
      <c r="M9" s="13"/>
      <c r="N9" s="14"/>
      <c r="O9" s="14"/>
      <c r="P9" s="14"/>
      <c r="Q9" s="15"/>
      <c r="R9" s="16"/>
      <c r="S9" s="17"/>
      <c r="T9" s="17"/>
      <c r="U9" s="17"/>
      <c r="V9" s="18"/>
      <c r="W9" s="18"/>
      <c r="X9" s="18"/>
      <c r="Y9" s="18"/>
    </row>
    <row r="10" spans="1:25" s="30" customFormat="1" ht="18" customHeight="1">
      <c r="A10" s="19" t="s">
        <v>11</v>
      </c>
      <c r="B10" s="20" t="s">
        <v>12</v>
      </c>
      <c r="C10" s="21"/>
      <c r="D10" s="22"/>
      <c r="E10" s="22" t="s">
        <v>13</v>
      </c>
      <c r="F10" s="23" t="s">
        <v>14</v>
      </c>
      <c r="G10" s="24" t="s">
        <v>15</v>
      </c>
      <c r="H10" s="25"/>
      <c r="I10" s="26" t="s">
        <v>15</v>
      </c>
      <c r="J10" s="25"/>
      <c r="K10" s="26" t="s">
        <v>16</v>
      </c>
      <c r="L10" s="25"/>
      <c r="M10" s="25"/>
      <c r="N10" s="27" t="s">
        <v>17</v>
      </c>
      <c r="O10" s="27" t="s">
        <v>18</v>
      </c>
      <c r="P10" s="27" t="s">
        <v>19</v>
      </c>
      <c r="Q10" s="27" t="s">
        <v>20</v>
      </c>
      <c r="R10" s="28" t="s">
        <v>17</v>
      </c>
      <c r="S10" s="28" t="s">
        <v>18</v>
      </c>
      <c r="T10" s="28" t="s">
        <v>19</v>
      </c>
      <c r="U10" s="28" t="s">
        <v>20</v>
      </c>
      <c r="V10" s="29" t="s">
        <v>17</v>
      </c>
      <c r="W10" s="29" t="s">
        <v>18</v>
      </c>
      <c r="X10" s="29" t="s">
        <v>19</v>
      </c>
      <c r="Y10" s="29" t="s">
        <v>20</v>
      </c>
    </row>
    <row r="11" spans="1:25" s="31" customFormat="1" ht="18" customHeight="1">
      <c r="A11" s="31" t="s">
        <v>4</v>
      </c>
      <c r="B11" s="32" t="s">
        <v>21</v>
      </c>
      <c r="C11" s="32"/>
      <c r="D11" s="33"/>
      <c r="E11" s="34">
        <v>100</v>
      </c>
      <c r="F11" s="35"/>
      <c r="G11" s="36" t="e">
        <f>SUM(G12,G13,G20,G21,#REF!)</f>
        <v>#REF!</v>
      </c>
      <c r="H11" s="36"/>
      <c r="I11" s="36">
        <v>201444563076</v>
      </c>
      <c r="J11" s="36"/>
      <c r="K11" s="36">
        <v>1760781587956</v>
      </c>
      <c r="L11" s="36" t="e">
        <f>SUM(L12,L13,L20,L21,#REF!)</f>
        <v>#REF!</v>
      </c>
      <c r="M11" s="36"/>
      <c r="N11" s="37" t="e">
        <f>SUM(N12,N13,N20,N21,#REF!)</f>
        <v>#REF!</v>
      </c>
      <c r="O11" s="37" t="e">
        <f>SUM(O12,O13,O20,O21,#REF!)</f>
        <v>#REF!</v>
      </c>
      <c r="P11" s="37" t="e">
        <f>SUM(P12,P13,P20,P21,#REF!)</f>
        <v>#REF!</v>
      </c>
      <c r="Q11" s="37" t="e">
        <f>SUM(Q12,Q13,Q20,Q21,#REF!)</f>
        <v>#REF!</v>
      </c>
      <c r="R11" s="38" t="e">
        <f>SUM(R12,R13,R20,R21,#REF!)</f>
        <v>#REF!</v>
      </c>
      <c r="S11" s="38" t="e">
        <f>SUM(S12,S13,S20,S21,#REF!)</f>
        <v>#REF!</v>
      </c>
      <c r="T11" s="38" t="e">
        <f>SUM(T12,T13,T20,T21,#REF!)</f>
        <v>#REF!</v>
      </c>
      <c r="U11" s="38" t="e">
        <f>SUM(U12,U13,U20,U21,#REF!)</f>
        <v>#REF!</v>
      </c>
      <c r="V11" s="39" t="e">
        <f>SUM(V12,V13,V20,V21,#REF!)</f>
        <v>#REF!</v>
      </c>
      <c r="W11" s="39" t="e">
        <f>SUM(W12,W13,W20,W21,#REF!)</f>
        <v>#REF!</v>
      </c>
      <c r="X11" s="39" t="e">
        <f>SUM(X12,X13,X20,X21,#REF!)</f>
        <v>#REF!</v>
      </c>
      <c r="Y11" s="39" t="e">
        <f>SUM(Y12,Y13,Y20,Y21,#REF!)</f>
        <v>#REF!</v>
      </c>
    </row>
    <row r="12" spans="1:25" ht="18" customHeight="1">
      <c r="A12" s="1">
        <v>1</v>
      </c>
      <c r="B12" s="40" t="s">
        <v>22</v>
      </c>
      <c r="C12" s="40"/>
      <c r="D12" s="41"/>
      <c r="E12" s="42">
        <v>110</v>
      </c>
      <c r="F12" s="43"/>
      <c r="G12" s="44" t="e">
        <f>SUM(#REF!)</f>
        <v>#REF!</v>
      </c>
      <c r="H12" s="44"/>
      <c r="I12" s="44">
        <v>141702288919</v>
      </c>
      <c r="J12" s="44"/>
      <c r="K12" s="44">
        <v>233000932188</v>
      </c>
      <c r="L12" s="44" t="e">
        <f>SUM(#REF!)</f>
        <v>#REF!</v>
      </c>
      <c r="M12" s="44" t="e">
        <f>K12-L12</f>
        <v>#REF!</v>
      </c>
      <c r="N12" s="45" t="e">
        <f>SUM(#REF!)</f>
        <v>#REF!</v>
      </c>
      <c r="O12" s="45" t="e">
        <f>SUM(#REF!)</f>
        <v>#REF!</v>
      </c>
      <c r="P12" s="45" t="e">
        <f>SUM(#REF!)</f>
        <v>#REF!</v>
      </c>
      <c r="Q12" s="45" t="e">
        <f>SUM(#REF!)</f>
        <v>#REF!</v>
      </c>
      <c r="R12" s="46" t="e">
        <f>SUM(#REF!)</f>
        <v>#REF!</v>
      </c>
      <c r="S12" s="46" t="e">
        <f>SUM(#REF!)</f>
        <v>#REF!</v>
      </c>
      <c r="T12" s="46" t="e">
        <f>SUM(#REF!)</f>
        <v>#REF!</v>
      </c>
      <c r="U12" s="46" t="e">
        <f>SUM(#REF!)</f>
        <v>#REF!</v>
      </c>
      <c r="V12" s="47" t="e">
        <f>SUM(#REF!)</f>
        <v>#REF!</v>
      </c>
      <c r="W12" s="47" t="e">
        <f>SUM(#REF!)</f>
        <v>#REF!</v>
      </c>
      <c r="X12" s="47" t="e">
        <f>SUM(#REF!)</f>
        <v>#REF!</v>
      </c>
      <c r="Y12" s="47" t="e">
        <f>SUM(#REF!)</f>
        <v>#REF!</v>
      </c>
    </row>
    <row r="13" spans="1:25" ht="18" customHeight="1">
      <c r="A13" s="1">
        <v>2</v>
      </c>
      <c r="B13" s="40" t="s">
        <v>23</v>
      </c>
      <c r="C13" s="40"/>
      <c r="D13" s="41"/>
      <c r="E13" s="42">
        <v>120</v>
      </c>
      <c r="F13" s="43"/>
      <c r="G13" s="44">
        <f>SUM(G14:G16,G19)</f>
        <v>39454242407</v>
      </c>
      <c r="H13" s="44"/>
      <c r="I13" s="44">
        <v>10055400000</v>
      </c>
      <c r="J13" s="44"/>
      <c r="K13" s="44">
        <v>1140734894832</v>
      </c>
      <c r="L13" s="44">
        <f>SUM(L14:L16,L19)</f>
        <v>1139229337425</v>
      </c>
      <c r="M13" s="44">
        <f>K13-L13</f>
        <v>1505557407</v>
      </c>
      <c r="N13" s="45" t="e">
        <f aca="true" t="shared" si="0" ref="N13:Y13">SUM(N14:N16,N19)</f>
        <v>#VALUE!</v>
      </c>
      <c r="O13" s="45">
        <f t="shared" si="0"/>
        <v>10055400000</v>
      </c>
      <c r="P13" s="45">
        <f t="shared" si="0"/>
        <v>1140734894832</v>
      </c>
      <c r="Q13" s="45" t="e">
        <f t="shared" si="0"/>
        <v>#VALUE!</v>
      </c>
      <c r="R13" s="46" t="e">
        <f t="shared" si="0"/>
        <v>#VALUE!</v>
      </c>
      <c r="S13" s="46">
        <f t="shared" si="0"/>
        <v>0</v>
      </c>
      <c r="T13" s="46">
        <f t="shared" si="0"/>
        <v>0</v>
      </c>
      <c r="U13" s="46" t="e">
        <f t="shared" si="0"/>
        <v>#VALUE!</v>
      </c>
      <c r="V13" s="47" t="e">
        <f t="shared" si="0"/>
        <v>#VALUE!</v>
      </c>
      <c r="W13" s="47">
        <f t="shared" si="0"/>
        <v>10055400000</v>
      </c>
      <c r="X13" s="47">
        <f t="shared" si="0"/>
        <v>1140734894832</v>
      </c>
      <c r="Y13" s="47" t="e">
        <f t="shared" si="0"/>
        <v>#VALUE!</v>
      </c>
    </row>
    <row r="14" spans="2:25" s="48" customFormat="1" ht="18" customHeight="1">
      <c r="B14" s="49" t="s">
        <v>24</v>
      </c>
      <c r="C14" s="50"/>
      <c r="D14" s="51"/>
      <c r="E14" s="52">
        <v>121</v>
      </c>
      <c r="F14" s="53" t="s">
        <v>25</v>
      </c>
      <c r="G14" s="54">
        <f>'[1]Candoi(I)_working'!C22</f>
        <v>26404687290</v>
      </c>
      <c r="H14" s="54"/>
      <c r="I14" s="54">
        <v>10055400000</v>
      </c>
      <c r="J14" s="54"/>
      <c r="K14" s="54">
        <v>475468586194</v>
      </c>
      <c r="L14" s="54">
        <v>475468586194</v>
      </c>
      <c r="M14" s="54">
        <f>K14-L14</f>
        <v>0</v>
      </c>
      <c r="N14" s="55" t="e">
        <f aca="true" t="shared" si="1" ref="N14:Q15">R14+V14</f>
        <v>#VALUE!</v>
      </c>
      <c r="O14" s="55">
        <f t="shared" si="1"/>
        <v>10055400000</v>
      </c>
      <c r="P14" s="55">
        <f t="shared" si="1"/>
        <v>475468586194</v>
      </c>
      <c r="Q14" s="55" t="e">
        <f t="shared" si="1"/>
        <v>#VALUE!</v>
      </c>
      <c r="R14" s="56" t="e">
        <f>S14+SUMIF('[4]BTDC dau nam'!$C$49:$C$58,$E14,'[4]BTDC dau nam'!$E$49:$E$58)-SUMIF('[4]BTDC dau nam'!$D$49:$D$58,$E14,'[4]BTDC dau nam'!$E$49:$E$58)</f>
        <v>#VALUE!</v>
      </c>
      <c r="S14" s="56">
        <v>0</v>
      </c>
      <c r="T14" s="56"/>
      <c r="U14" s="56" t="e">
        <f>T14+SUMIF('[4]BTDC cuoi nam'!$C$60:$C$69,#REF!,'[4]BTDC cuoi nam'!$E$60:$E$69)-SUMIF('[4]BTDC cuoi nam'!$D$60:$D$69,#REF!,'[4]BTDC cuoi nam'!$E$60:$E$69)</f>
        <v>#VALUE!</v>
      </c>
      <c r="V14" s="57" t="e">
        <f>W14+SUMIF('[4]BTDC dau nam'!$C$11:$C$47,$E14,'[4]BTDC dau nam'!$E$11:$E$47)-SUMIF('[4]BTDC dau nam'!$D$11:$D$47,$E14,'[4]BTDC dau nam'!$E$11:$E$47)</f>
        <v>#VALUE!</v>
      </c>
      <c r="W14" s="57">
        <v>10055400000</v>
      </c>
      <c r="X14" s="57">
        <f>'[5]Sheet1'!$G$61</f>
        <v>475468586194</v>
      </c>
      <c r="Y14" s="57" t="e">
        <f>X14+SUMIF('[4]BTDC cuoi nam'!$C$11:$C$58,#REF!,'[4]BTDC cuoi nam'!$E$11:$E$58)-SUMIF('[4]BTDC cuoi nam'!$D$11:$D$58,#REF!,'[4]BTDC cuoi nam'!$E$11:$E$58)</f>
        <v>#VALUE!</v>
      </c>
    </row>
    <row r="15" spans="2:25" s="48" customFormat="1" ht="18" customHeight="1">
      <c r="B15" s="49" t="s">
        <v>26</v>
      </c>
      <c r="C15" s="50"/>
      <c r="D15" s="51"/>
      <c r="E15" s="52">
        <v>122</v>
      </c>
      <c r="F15" s="53" t="s">
        <v>25</v>
      </c>
      <c r="G15" s="54">
        <f>'[1]Candoi(I)_working'!C23</f>
        <v>9975084364</v>
      </c>
      <c r="H15" s="54"/>
      <c r="I15" s="54">
        <v>0</v>
      </c>
      <c r="J15" s="54"/>
      <c r="K15" s="54">
        <v>676603599691</v>
      </c>
      <c r="L15" s="54">
        <v>676603599691</v>
      </c>
      <c r="M15" s="54">
        <f>K15-L15</f>
        <v>0</v>
      </c>
      <c r="N15" s="55" t="e">
        <f t="shared" si="1"/>
        <v>#VALUE!</v>
      </c>
      <c r="O15" s="55">
        <f t="shared" si="1"/>
        <v>0</v>
      </c>
      <c r="P15" s="55">
        <f t="shared" si="1"/>
        <v>676603599691</v>
      </c>
      <c r="Q15" s="55" t="e">
        <f t="shared" si="1"/>
        <v>#VALUE!</v>
      </c>
      <c r="R15" s="56" t="e">
        <f>S15+SUMIF('[4]BTDC dau nam'!$C$49:$C$58,$E15,'[4]BTDC dau nam'!$E$49:$E$58)-SUMIF('[4]BTDC dau nam'!$D$49:$D$58,$E15,'[4]BTDC dau nam'!$E$49:$E$58)</f>
        <v>#VALUE!</v>
      </c>
      <c r="S15" s="56">
        <v>0</v>
      </c>
      <c r="T15" s="56">
        <v>0</v>
      </c>
      <c r="U15" s="56" t="e">
        <f>T15+SUMIF('[4]BTDC cuoi nam'!$C$60:$C$69,#REF!,'[4]BTDC cuoi nam'!$E$60:$E$69)-SUMIF('[4]BTDC cuoi nam'!$D$60:$D$69,#REF!,'[4]BTDC cuoi nam'!$E$60:$E$69)</f>
        <v>#VALUE!</v>
      </c>
      <c r="V15" s="57" t="e">
        <f>W15+SUMIF('[4]BTDC dau nam'!$C$11:$C$47,$E15,'[4]BTDC dau nam'!$E$11:$E$47)-SUMIF('[4]BTDC dau nam'!$D$11:$D$47,$E15,'[4]BTDC dau nam'!$E$11:$E$47)</f>
        <v>#VALUE!</v>
      </c>
      <c r="W15" s="57">
        <v>0</v>
      </c>
      <c r="X15" s="57">
        <f>'[5]Sheet1'!$G$75</f>
        <v>676603599691</v>
      </c>
      <c r="Y15" s="57" t="e">
        <f>X15+SUMIF('[4]BTDC cuoi nam'!$C$11:$C$58,#REF!,'[4]BTDC cuoi nam'!$E$11:$E$58)-SUMIF('[4]BTDC cuoi nam'!$D$11:$D$58,#REF!,'[4]BTDC cuoi nam'!$E$11:$E$58)</f>
        <v>#VALUE!</v>
      </c>
    </row>
    <row r="16" spans="2:25" s="48" customFormat="1" ht="18" customHeight="1">
      <c r="B16" s="49" t="s">
        <v>27</v>
      </c>
      <c r="C16" s="50"/>
      <c r="D16" s="51"/>
      <c r="E16" s="52">
        <v>123</v>
      </c>
      <c r="F16" s="53"/>
      <c r="G16" s="54">
        <f>SUM(G17:G18)</f>
        <v>3500000000</v>
      </c>
      <c r="H16" s="54"/>
      <c r="I16" s="54">
        <v>0</v>
      </c>
      <c r="J16" s="54"/>
      <c r="K16" s="54">
        <v>0</v>
      </c>
      <c r="L16" s="54"/>
      <c r="M16" s="54"/>
      <c r="N16" s="55" t="e">
        <f>SUM(N17:N18)</f>
        <v>#VALUE!</v>
      </c>
      <c r="O16" s="55">
        <f>SUM(O17:O18)</f>
        <v>0</v>
      </c>
      <c r="P16" s="55">
        <f aca="true" t="shared" si="2" ref="P16:Q19">T16+X16</f>
        <v>0</v>
      </c>
      <c r="Q16" s="55" t="e">
        <f t="shared" si="2"/>
        <v>#VALUE!</v>
      </c>
      <c r="R16" s="56" t="e">
        <f>SUM(R17:R18)</f>
        <v>#VALUE!</v>
      </c>
      <c r="S16" s="56">
        <f>SUM(S17:S18)</f>
        <v>0</v>
      </c>
      <c r="T16" s="56">
        <f>SUM(T17:T18)</f>
        <v>0</v>
      </c>
      <c r="U16" s="56" t="e">
        <f>T16+SUMIF('[4]BTDC cuoi nam'!$C$60:$C$69,#REF!,'[4]BTDC cuoi nam'!$E$60:$E$69)-SUMIF('[4]BTDC cuoi nam'!$D$60:$D$69,#REF!,'[4]BTDC cuoi nam'!$E$60:$E$69)</f>
        <v>#VALUE!</v>
      </c>
      <c r="V16" s="57" t="e">
        <f>SUM(V17:V18)</f>
        <v>#VALUE!</v>
      </c>
      <c r="W16" s="57">
        <f>SUM(W17:W18)</f>
        <v>0</v>
      </c>
      <c r="X16" s="57">
        <f>SUM(X17:X18)</f>
        <v>0</v>
      </c>
      <c r="Y16" s="57" t="e">
        <f>SUM(Y17:Y18)</f>
        <v>#VALUE!</v>
      </c>
    </row>
    <row r="17" spans="2:25" s="48" customFormat="1" ht="18" customHeight="1">
      <c r="B17" s="58" t="s">
        <v>28</v>
      </c>
      <c r="C17" s="59"/>
      <c r="D17" s="60"/>
      <c r="E17" s="52">
        <v>124</v>
      </c>
      <c r="F17" s="53"/>
      <c r="G17" s="54">
        <f>'[1]Candoi(I)_working'!C24</f>
        <v>3500000000</v>
      </c>
      <c r="H17" s="54"/>
      <c r="I17" s="54">
        <v>0</v>
      </c>
      <c r="J17" s="54"/>
      <c r="K17" s="54">
        <v>0</v>
      </c>
      <c r="L17" s="54"/>
      <c r="M17" s="54"/>
      <c r="N17" s="55" t="e">
        <f aca="true" t="shared" si="3" ref="N17:O19">R17+V17</f>
        <v>#VALUE!</v>
      </c>
      <c r="O17" s="55">
        <f t="shared" si="3"/>
        <v>0</v>
      </c>
      <c r="P17" s="55">
        <f t="shared" si="2"/>
        <v>0</v>
      </c>
      <c r="Q17" s="55" t="e">
        <f t="shared" si="2"/>
        <v>#VALUE!</v>
      </c>
      <c r="R17" s="56" t="e">
        <f>S17+SUMIF('[4]BTDC dau nam'!$C$49:$C$58,$E17,'[4]BTDC dau nam'!$E$49:$E$58)-SUMIF('[4]BTDC dau nam'!$D$49:$D$58,$E17,'[4]BTDC dau nam'!$E$49:$E$58)</f>
        <v>#VALUE!</v>
      </c>
      <c r="S17" s="56">
        <v>0</v>
      </c>
      <c r="T17" s="56">
        <v>0</v>
      </c>
      <c r="U17" s="56" t="e">
        <f>T17+SUMIF('[4]BTDC cuoi nam'!$C$60:$C$69,#REF!,'[4]BTDC cuoi nam'!$E$60:$E$69)-SUMIF('[4]BTDC cuoi nam'!$D$60:$D$69,#REF!,'[4]BTDC cuoi nam'!$E$60:$E$69)</f>
        <v>#VALUE!</v>
      </c>
      <c r="V17" s="57" t="e">
        <f>W17+SUMIF('[4]BTDC dau nam'!$C$11:$C$47,$E17,'[4]BTDC dau nam'!$E$11:$E$47)-SUMIF('[4]BTDC dau nam'!$D$11:$D$47,$E17,'[4]BTDC dau nam'!$E$11:$E$47)</f>
        <v>#VALUE!</v>
      </c>
      <c r="W17" s="57">
        <v>0</v>
      </c>
      <c r="X17" s="57">
        <v>0</v>
      </c>
      <c r="Y17" s="57" t="e">
        <f>X17+SUMIF('[4]BTDC cuoi nam'!$C$11:$C$58,#REF!,'[4]BTDC cuoi nam'!$E$11:$E$58)-SUMIF('[4]BTDC cuoi nam'!$D$11:$D$58,#REF!,'[4]BTDC cuoi nam'!$E$11:$E$58)</f>
        <v>#VALUE!</v>
      </c>
    </row>
    <row r="18" spans="2:25" s="48" customFormat="1" ht="18" customHeight="1">
      <c r="B18" s="58" t="s">
        <v>29</v>
      </c>
      <c r="C18" s="59"/>
      <c r="D18" s="60"/>
      <c r="E18" s="52">
        <v>125</v>
      </c>
      <c r="F18" s="53"/>
      <c r="G18" s="54"/>
      <c r="H18" s="54"/>
      <c r="I18" s="54">
        <v>0</v>
      </c>
      <c r="J18" s="54"/>
      <c r="K18" s="54">
        <v>0</v>
      </c>
      <c r="L18" s="54"/>
      <c r="M18" s="54"/>
      <c r="N18" s="55" t="e">
        <f t="shared" si="3"/>
        <v>#VALUE!</v>
      </c>
      <c r="O18" s="55">
        <f t="shared" si="3"/>
        <v>0</v>
      </c>
      <c r="P18" s="55">
        <f t="shared" si="2"/>
        <v>0</v>
      </c>
      <c r="Q18" s="55" t="e">
        <f t="shared" si="2"/>
        <v>#VALUE!</v>
      </c>
      <c r="R18" s="56" t="e">
        <f>S18+SUMIF('[4]BTDC dau nam'!$C$49:$C$58,$E18,'[4]BTDC dau nam'!$E$49:$E$58)-SUMIF('[4]BTDC dau nam'!$D$49:$D$58,$E18,'[4]BTDC dau nam'!$E$49:$E$58)</f>
        <v>#VALUE!</v>
      </c>
      <c r="S18" s="56">
        <v>0</v>
      </c>
      <c r="T18" s="56">
        <v>0</v>
      </c>
      <c r="U18" s="56" t="e">
        <f>T18+SUMIF('[4]BTDC cuoi nam'!$C$60:$C$69,#REF!,'[4]BTDC cuoi nam'!$E$60:$E$69)-SUMIF('[4]BTDC cuoi nam'!$D$60:$D$69,#REF!,'[4]BTDC cuoi nam'!$E$60:$E$69)</f>
        <v>#VALUE!</v>
      </c>
      <c r="V18" s="57" t="e">
        <f>W18+SUMIF('[4]BTDC dau nam'!$C$11:$C$47,$E18,'[4]BTDC dau nam'!$E$11:$E$47)-SUMIF('[4]BTDC dau nam'!$D$11:$D$47,$E18,'[4]BTDC dau nam'!$E$11:$E$47)</f>
        <v>#VALUE!</v>
      </c>
      <c r="W18" s="57">
        <v>0</v>
      </c>
      <c r="X18" s="57">
        <v>0</v>
      </c>
      <c r="Y18" s="57" t="e">
        <f>X18+SUMIF('[4]BTDC cuoi nam'!$C$11:$C$58,#REF!,'[4]BTDC cuoi nam'!$E$11:$E$58)-SUMIF('[4]BTDC cuoi nam'!$D$11:$D$58,#REF!,'[4]BTDC cuoi nam'!$E$11:$E$58)</f>
        <v>#VALUE!</v>
      </c>
    </row>
    <row r="19" spans="2:25" s="48" customFormat="1" ht="18" customHeight="1">
      <c r="B19" s="49" t="s">
        <v>30</v>
      </c>
      <c r="C19" s="50"/>
      <c r="D19" s="51"/>
      <c r="E19" s="52">
        <v>126</v>
      </c>
      <c r="F19" s="53" t="s">
        <v>31</v>
      </c>
      <c r="G19" s="54">
        <f>'[1]Candoi(I)_working'!C25</f>
        <v>-425529247</v>
      </c>
      <c r="H19" s="54"/>
      <c r="I19" s="54">
        <v>0</v>
      </c>
      <c r="J19" s="54"/>
      <c r="K19" s="54">
        <v>-11337291053</v>
      </c>
      <c r="L19" s="54">
        <f>-12842848460+'[4]BTDC cuoi nam'!E36</f>
        <v>-12842848460</v>
      </c>
      <c r="M19" s="54">
        <f>K19-L19</f>
        <v>1505557407</v>
      </c>
      <c r="N19" s="55" t="e">
        <f t="shared" si="3"/>
        <v>#VALUE!</v>
      </c>
      <c r="O19" s="55">
        <f t="shared" si="3"/>
        <v>0</v>
      </c>
      <c r="P19" s="55">
        <f t="shared" si="2"/>
        <v>-11337291053</v>
      </c>
      <c r="Q19" s="55" t="e">
        <f t="shared" si="2"/>
        <v>#VALUE!</v>
      </c>
      <c r="R19" s="56" t="e">
        <f>S19+SUMIF('[4]BTDC dau nam'!$C$49:$C$58,$E19,'[4]BTDC dau nam'!$E$49:$E$58)-SUMIF('[4]BTDC dau nam'!$D$49:$D$58,$E19,'[4]BTDC dau nam'!$E$49:$E$58)</f>
        <v>#VALUE!</v>
      </c>
      <c r="S19" s="56">
        <v>0</v>
      </c>
      <c r="T19" s="56">
        <v>0</v>
      </c>
      <c r="U19" s="56" t="e">
        <f>T19+SUMIF('[4]BTDC cuoi nam'!$C$60:$C$69,#REF!,'[4]BTDC cuoi nam'!$E$60:$E$69)-SUMIF('[4]BTDC cuoi nam'!$D$60:$D$69,#REF!,'[4]BTDC cuoi nam'!$E$60:$E$69)</f>
        <v>#VALUE!</v>
      </c>
      <c r="V19" s="57" t="e">
        <f>W19+SUMIF('[4]BTDC dau nam'!$C$11:$C$47,$E19,'[4]BTDC dau nam'!$E$11:$E$47)-SUMIF('[4]BTDC dau nam'!$D$11:$D$47,$E19,'[4]BTDC dau nam'!$E$11:$E$47)</f>
        <v>#VALUE!</v>
      </c>
      <c r="W19" s="57">
        <v>0</v>
      </c>
      <c r="X19" s="57">
        <f>-'[5]Sheet1'!$F$84</f>
        <v>-11337291053</v>
      </c>
      <c r="Y19" s="57" t="e">
        <f>X19+SUMIF('[4]BTDC cuoi nam'!$C$11:$C$58,#REF!,'[4]BTDC cuoi nam'!$E$11:$E$58)-SUMIF('[4]BTDC cuoi nam'!$D$11:$D$58,#REF!,'[4]BTDC cuoi nam'!$E$11:$E$58)</f>
        <v>#VALUE!</v>
      </c>
    </row>
    <row r="20" spans="1:25" ht="18" customHeight="1">
      <c r="A20" s="1">
        <v>3</v>
      </c>
      <c r="B20" s="40" t="s">
        <v>32</v>
      </c>
      <c r="C20" s="40"/>
      <c r="D20" s="41"/>
      <c r="E20" s="42">
        <v>130</v>
      </c>
      <c r="F20" s="43"/>
      <c r="G20" s="44" t="e">
        <f>SUM(#REF!)</f>
        <v>#REF!</v>
      </c>
      <c r="H20" s="44"/>
      <c r="I20" s="44">
        <v>47462214560</v>
      </c>
      <c r="J20" s="44"/>
      <c r="K20" s="44">
        <v>371962544332</v>
      </c>
      <c r="L20" s="44" t="e">
        <f>SUM(#REF!)</f>
        <v>#REF!</v>
      </c>
      <c r="M20" s="44" t="e">
        <f>K20-L20</f>
        <v>#REF!</v>
      </c>
      <c r="N20" s="45" t="e">
        <f>SUM(#REF!)</f>
        <v>#REF!</v>
      </c>
      <c r="O20" s="45" t="e">
        <f>SUM(#REF!)</f>
        <v>#REF!</v>
      </c>
      <c r="P20" s="45" t="e">
        <f>SUM(#REF!)</f>
        <v>#REF!</v>
      </c>
      <c r="Q20" s="45" t="e">
        <f>SUM(#REF!)</f>
        <v>#REF!</v>
      </c>
      <c r="R20" s="46" t="e">
        <f>SUM(#REF!)</f>
        <v>#REF!</v>
      </c>
      <c r="S20" s="46" t="e">
        <f>SUM(#REF!)</f>
        <v>#REF!</v>
      </c>
      <c r="T20" s="46" t="e">
        <f>SUM(#REF!)</f>
        <v>#REF!</v>
      </c>
      <c r="U20" s="46" t="e">
        <f>SUM(#REF!)</f>
        <v>#REF!</v>
      </c>
      <c r="V20" s="47" t="e">
        <f>SUM(#REF!)</f>
        <v>#REF!</v>
      </c>
      <c r="W20" s="47" t="e">
        <f>SUM(#REF!)</f>
        <v>#REF!</v>
      </c>
      <c r="X20" s="47" t="e">
        <f>SUM(#REF!)</f>
        <v>#REF!</v>
      </c>
      <c r="Y20" s="47" t="e">
        <f>SUM(#REF!)</f>
        <v>#REF!</v>
      </c>
    </row>
    <row r="21" spans="1:25" ht="18" customHeight="1">
      <c r="A21" s="1">
        <v>4</v>
      </c>
      <c r="B21" s="40" t="s">
        <v>33</v>
      </c>
      <c r="C21" s="40"/>
      <c r="D21" s="41"/>
      <c r="E21" s="42">
        <v>140</v>
      </c>
      <c r="F21" s="43"/>
      <c r="G21" s="44" t="e">
        <f>SUM(#REF!)</f>
        <v>#REF!</v>
      </c>
      <c r="H21" s="44"/>
      <c r="I21" s="44">
        <v>0</v>
      </c>
      <c r="J21" s="44"/>
      <c r="K21" s="44">
        <v>0</v>
      </c>
      <c r="L21" s="44" t="e">
        <f>SUM(#REF!)</f>
        <v>#REF!</v>
      </c>
      <c r="M21" s="44"/>
      <c r="N21" s="45" t="e">
        <f>SUM(#REF!)</f>
        <v>#REF!</v>
      </c>
      <c r="O21" s="45" t="e">
        <f>SUM(#REF!)</f>
        <v>#REF!</v>
      </c>
      <c r="P21" s="45" t="e">
        <f>SUM(#REF!)</f>
        <v>#REF!</v>
      </c>
      <c r="Q21" s="45" t="e">
        <f>SUM(#REF!)</f>
        <v>#REF!</v>
      </c>
      <c r="R21" s="46" t="e">
        <f>SUM(#REF!)</f>
        <v>#REF!</v>
      </c>
      <c r="S21" s="46" t="e">
        <f>SUM(#REF!)</f>
        <v>#REF!</v>
      </c>
      <c r="T21" s="46" t="e">
        <f>SUM(#REF!)</f>
        <v>#REF!</v>
      </c>
      <c r="U21" s="46" t="e">
        <f>SUM(#REF!)</f>
        <v>#REF!</v>
      </c>
      <c r="V21" s="47" t="e">
        <f>SUM(#REF!)</f>
        <v>#REF!</v>
      </c>
      <c r="W21" s="47" t="e">
        <f>SUM(#REF!)</f>
        <v>#REF!</v>
      </c>
      <c r="X21" s="47" t="e">
        <f>SUM(#REF!)</f>
        <v>#REF!</v>
      </c>
      <c r="Y21" s="47" t="e">
        <f>SUM(#REF!)</f>
        <v>#REF!</v>
      </c>
    </row>
    <row r="22" spans="1:25" ht="18" customHeight="1">
      <c r="A22" s="1">
        <v>5</v>
      </c>
      <c r="B22" s="40" t="s">
        <v>102</v>
      </c>
      <c r="C22" s="61"/>
      <c r="D22" s="61"/>
      <c r="E22" s="61"/>
      <c r="F22" s="62"/>
      <c r="G22" s="6"/>
      <c r="H22" s="6"/>
      <c r="I22" s="4">
        <v>2224659597</v>
      </c>
      <c r="K22" s="4">
        <v>15083216604</v>
      </c>
      <c r="L22" s="6"/>
      <c r="M22" s="6"/>
      <c r="N22" s="15"/>
      <c r="O22" s="15"/>
      <c r="P22" s="15"/>
      <c r="Q22" s="15"/>
      <c r="R22" s="17"/>
      <c r="S22" s="17"/>
      <c r="T22" s="17"/>
      <c r="U22" s="17"/>
      <c r="V22" s="63"/>
      <c r="W22" s="63"/>
      <c r="X22" s="63"/>
      <c r="Y22" s="63"/>
    </row>
    <row r="23" spans="1:25" s="31" customFormat="1" ht="18" customHeight="1">
      <c r="A23" s="31" t="s">
        <v>34</v>
      </c>
      <c r="B23" s="32" t="s">
        <v>35</v>
      </c>
      <c r="C23" s="32"/>
      <c r="D23" s="33"/>
      <c r="E23" s="34">
        <v>200</v>
      </c>
      <c r="F23" s="35"/>
      <c r="G23" s="36" t="e">
        <f>SUM(G24,G28,G29,G30)</f>
        <v>#REF!</v>
      </c>
      <c r="H23" s="36"/>
      <c r="I23" s="36">
        <v>1890979854</v>
      </c>
      <c r="J23" s="36"/>
      <c r="K23" s="36">
        <v>6687438467</v>
      </c>
      <c r="L23" s="36" t="e">
        <f>SUM(L24,L28,L29,L30)</f>
        <v>#REF!</v>
      </c>
      <c r="M23" s="36"/>
      <c r="N23" s="37" t="e">
        <f aca="true" t="shared" si="4" ref="N23:Y23">SUM(N24,N28,N29,N30)</f>
        <v>#REF!</v>
      </c>
      <c r="O23" s="37" t="e">
        <f t="shared" si="4"/>
        <v>#REF!</v>
      </c>
      <c r="P23" s="37" t="e">
        <f t="shared" si="4"/>
        <v>#REF!</v>
      </c>
      <c r="Q23" s="37" t="e">
        <f t="shared" si="4"/>
        <v>#REF!</v>
      </c>
      <c r="R23" s="38" t="e">
        <f t="shared" si="4"/>
        <v>#REF!</v>
      </c>
      <c r="S23" s="38" t="e">
        <f t="shared" si="4"/>
        <v>#REF!</v>
      </c>
      <c r="T23" s="38" t="e">
        <f t="shared" si="4"/>
        <v>#REF!</v>
      </c>
      <c r="U23" s="38" t="e">
        <f t="shared" si="4"/>
        <v>#REF!</v>
      </c>
      <c r="V23" s="39" t="e">
        <f t="shared" si="4"/>
        <v>#REF!</v>
      </c>
      <c r="W23" s="39" t="e">
        <f t="shared" si="4"/>
        <v>#REF!</v>
      </c>
      <c r="X23" s="39" t="e">
        <f t="shared" si="4"/>
        <v>#REF!</v>
      </c>
      <c r="Y23" s="39" t="e">
        <f t="shared" si="4"/>
        <v>#REF!</v>
      </c>
    </row>
    <row r="24" spans="1:25" ht="18" customHeight="1">
      <c r="A24" s="1">
        <v>1</v>
      </c>
      <c r="B24" s="40" t="s">
        <v>36</v>
      </c>
      <c r="C24" s="40"/>
      <c r="D24" s="41"/>
      <c r="E24" s="42">
        <v>210</v>
      </c>
      <c r="F24" s="43" t="s">
        <v>37</v>
      </c>
      <c r="G24" s="44" t="e">
        <f>SUM(G25,G26,G27)</f>
        <v>#REF!</v>
      </c>
      <c r="H24" s="44"/>
      <c r="I24" s="44">
        <v>1770979854</v>
      </c>
      <c r="J24" s="44"/>
      <c r="K24" s="44">
        <v>6564446053</v>
      </c>
      <c r="L24" s="44" t="e">
        <f>SUM(L25,L26,L27)</f>
        <v>#REF!</v>
      </c>
      <c r="M24" s="44" t="e">
        <f>K24-L24</f>
        <v>#REF!</v>
      </c>
      <c r="N24" s="45" t="e">
        <f aca="true" t="shared" si="5" ref="N24:Y24">SUM(N25,N26,N27)</f>
        <v>#REF!</v>
      </c>
      <c r="O24" s="45" t="e">
        <f t="shared" si="5"/>
        <v>#REF!</v>
      </c>
      <c r="P24" s="45" t="e">
        <f t="shared" si="5"/>
        <v>#REF!</v>
      </c>
      <c r="Q24" s="45" t="e">
        <f t="shared" si="5"/>
        <v>#REF!</v>
      </c>
      <c r="R24" s="46" t="e">
        <f t="shared" si="5"/>
        <v>#REF!</v>
      </c>
      <c r="S24" s="46" t="e">
        <f t="shared" si="5"/>
        <v>#REF!</v>
      </c>
      <c r="T24" s="46" t="e">
        <f t="shared" si="5"/>
        <v>#REF!</v>
      </c>
      <c r="U24" s="46" t="e">
        <f t="shared" si="5"/>
        <v>#REF!</v>
      </c>
      <c r="V24" s="47" t="e">
        <f t="shared" si="5"/>
        <v>#REF!</v>
      </c>
      <c r="W24" s="47" t="e">
        <f t="shared" si="5"/>
        <v>#REF!</v>
      </c>
      <c r="X24" s="47" t="e">
        <f t="shared" si="5"/>
        <v>#REF!</v>
      </c>
      <c r="Y24" s="47" t="e">
        <f t="shared" si="5"/>
        <v>#REF!</v>
      </c>
    </row>
    <row r="25" spans="2:25" s="48" customFormat="1" ht="18" customHeight="1">
      <c r="B25" s="49" t="s">
        <v>38</v>
      </c>
      <c r="C25" s="50"/>
      <c r="D25" s="51"/>
      <c r="E25" s="52">
        <v>211</v>
      </c>
      <c r="F25" s="53"/>
      <c r="G25" s="54" t="e">
        <f>SUM(#REF!)</f>
        <v>#REF!</v>
      </c>
      <c r="H25" s="54"/>
      <c r="I25" s="54">
        <v>1394056736</v>
      </c>
      <c r="J25" s="54"/>
      <c r="K25" s="54">
        <v>5821037434</v>
      </c>
      <c r="L25" s="54" t="e">
        <f>SUM(#REF!)</f>
        <v>#REF!</v>
      </c>
      <c r="M25" s="54"/>
      <c r="N25" s="55" t="e">
        <f>SUM(#REF!)</f>
        <v>#REF!</v>
      </c>
      <c r="O25" s="55" t="e">
        <f>SUM(#REF!)</f>
        <v>#REF!</v>
      </c>
      <c r="P25" s="55" t="e">
        <f>SUM(#REF!)</f>
        <v>#REF!</v>
      </c>
      <c r="Q25" s="55" t="e">
        <f>SUM(#REF!)</f>
        <v>#REF!</v>
      </c>
      <c r="R25" s="56" t="e">
        <f>SUM(#REF!)</f>
        <v>#REF!</v>
      </c>
      <c r="S25" s="56" t="e">
        <f>SUM(#REF!)</f>
        <v>#REF!</v>
      </c>
      <c r="T25" s="56" t="e">
        <f>SUM(#REF!)</f>
        <v>#REF!</v>
      </c>
      <c r="U25" s="56" t="e">
        <f>SUM(#REF!)</f>
        <v>#REF!</v>
      </c>
      <c r="V25" s="57" t="e">
        <f>SUM(#REF!)</f>
        <v>#REF!</v>
      </c>
      <c r="W25" s="57" t="e">
        <f>SUM(#REF!)</f>
        <v>#REF!</v>
      </c>
      <c r="X25" s="57" t="e">
        <f>SUM(#REF!)</f>
        <v>#REF!</v>
      </c>
      <c r="Y25" s="57" t="e">
        <f>SUM(#REF!)</f>
        <v>#REF!</v>
      </c>
    </row>
    <row r="26" spans="2:25" s="48" customFormat="1" ht="18" customHeight="1">
      <c r="B26" s="49" t="s">
        <v>39</v>
      </c>
      <c r="C26" s="50"/>
      <c r="D26" s="51"/>
      <c r="E26" s="52">
        <v>214</v>
      </c>
      <c r="F26" s="53"/>
      <c r="G26" s="54" t="e">
        <f>SUM(#REF!)</f>
        <v>#REF!</v>
      </c>
      <c r="H26" s="54"/>
      <c r="I26" s="54">
        <v>0</v>
      </c>
      <c r="J26" s="54"/>
      <c r="K26" s="54">
        <v>0</v>
      </c>
      <c r="L26" s="54"/>
      <c r="M26" s="54"/>
      <c r="N26" s="55" t="e">
        <f>SUM(#REF!)</f>
        <v>#REF!</v>
      </c>
      <c r="O26" s="55" t="e">
        <f>SUM(#REF!)</f>
        <v>#REF!</v>
      </c>
      <c r="P26" s="55" t="e">
        <f>SUM(#REF!)</f>
        <v>#REF!</v>
      </c>
      <c r="Q26" s="55" t="e">
        <f>SUM(#REF!)</f>
        <v>#REF!</v>
      </c>
      <c r="R26" s="56" t="e">
        <f>SUM(#REF!)</f>
        <v>#REF!</v>
      </c>
      <c r="S26" s="56" t="e">
        <f>SUM(#REF!)</f>
        <v>#REF!</v>
      </c>
      <c r="T26" s="56" t="e">
        <f>SUM(#REF!)</f>
        <v>#REF!</v>
      </c>
      <c r="U26" s="56" t="e">
        <f>SUM(#REF!)</f>
        <v>#REF!</v>
      </c>
      <c r="V26" s="57" t="e">
        <f>SUM(#REF!)</f>
        <v>#REF!</v>
      </c>
      <c r="W26" s="57" t="e">
        <f>SUM(#REF!)</f>
        <v>#REF!</v>
      </c>
      <c r="X26" s="57" t="e">
        <f>SUM(#REF!)</f>
        <v>#REF!</v>
      </c>
      <c r="Y26" s="57" t="e">
        <f>SUM(#REF!)</f>
        <v>#REF!</v>
      </c>
    </row>
    <row r="27" spans="2:25" s="48" customFormat="1" ht="18" customHeight="1">
      <c r="B27" s="49" t="s">
        <v>40</v>
      </c>
      <c r="C27" s="50"/>
      <c r="D27" s="51"/>
      <c r="E27" s="52">
        <v>217</v>
      </c>
      <c r="F27" s="53"/>
      <c r="G27" s="54" t="e">
        <f>SUM(#REF!)</f>
        <v>#REF!</v>
      </c>
      <c r="H27" s="54"/>
      <c r="I27" s="54">
        <v>376923118</v>
      </c>
      <c r="J27" s="54"/>
      <c r="K27" s="54">
        <v>743408619</v>
      </c>
      <c r="L27" s="54" t="e">
        <f>SUM(#REF!)</f>
        <v>#REF!</v>
      </c>
      <c r="M27" s="54"/>
      <c r="N27" s="55" t="e">
        <f>SUM(#REF!)</f>
        <v>#REF!</v>
      </c>
      <c r="O27" s="55" t="e">
        <f>SUM(#REF!)</f>
        <v>#REF!</v>
      </c>
      <c r="P27" s="55" t="e">
        <f>SUM(#REF!)</f>
        <v>#REF!</v>
      </c>
      <c r="Q27" s="55" t="e">
        <f>SUM(#REF!)</f>
        <v>#REF!</v>
      </c>
      <c r="R27" s="56" t="e">
        <f>SUM(#REF!)</f>
        <v>#REF!</v>
      </c>
      <c r="S27" s="56" t="e">
        <f>SUM(#REF!)</f>
        <v>#REF!</v>
      </c>
      <c r="T27" s="56" t="e">
        <f>SUM(#REF!)</f>
        <v>#REF!</v>
      </c>
      <c r="U27" s="56" t="e">
        <f>SUM(#REF!)</f>
        <v>#REF!</v>
      </c>
      <c r="V27" s="57" t="e">
        <f>SUM(#REF!)</f>
        <v>#REF!</v>
      </c>
      <c r="W27" s="57" t="e">
        <f>SUM(#REF!)</f>
        <v>#REF!</v>
      </c>
      <c r="X27" s="57" t="e">
        <f>SUM(#REF!)</f>
        <v>#REF!</v>
      </c>
      <c r="Y27" s="57" t="e">
        <f>SUM(#REF!)</f>
        <v>#REF!</v>
      </c>
    </row>
    <row r="28" spans="1:25" ht="18" customHeight="1">
      <c r="A28" s="1">
        <v>2</v>
      </c>
      <c r="B28" s="40" t="s">
        <v>41</v>
      </c>
      <c r="C28" s="40"/>
      <c r="D28" s="41"/>
      <c r="E28" s="42">
        <v>220</v>
      </c>
      <c r="F28" s="43"/>
      <c r="G28" s="44" t="e">
        <f>SUM(#REF!,#REF!)</f>
        <v>#REF!</v>
      </c>
      <c r="H28" s="44"/>
      <c r="I28" s="44">
        <v>0</v>
      </c>
      <c r="J28" s="44"/>
      <c r="K28" s="44">
        <v>0</v>
      </c>
      <c r="L28" s="44"/>
      <c r="M28" s="44"/>
      <c r="N28" s="45" t="e">
        <f>SUM(#REF!,#REF!)</f>
        <v>#REF!</v>
      </c>
      <c r="O28" s="45" t="e">
        <f>SUM(#REF!,#REF!)</f>
        <v>#REF!</v>
      </c>
      <c r="P28" s="45" t="e">
        <f>SUM(#REF!,#REF!)</f>
        <v>#REF!</v>
      </c>
      <c r="Q28" s="45" t="e">
        <f>SUM(#REF!,#REF!)</f>
        <v>#REF!</v>
      </c>
      <c r="R28" s="46" t="e">
        <f>SUM(#REF!,#REF!)</f>
        <v>#REF!</v>
      </c>
      <c r="S28" s="46" t="e">
        <f>SUM(#REF!,#REF!)</f>
        <v>#REF!</v>
      </c>
      <c r="T28" s="46" t="e">
        <f>SUM(#REF!,#REF!)</f>
        <v>#REF!</v>
      </c>
      <c r="U28" s="46" t="e">
        <f>SUM(#REF!,#REF!)</f>
        <v>#REF!</v>
      </c>
      <c r="V28" s="47" t="e">
        <f>SUM(#REF!,#REF!)</f>
        <v>#REF!</v>
      </c>
      <c r="W28" s="47" t="e">
        <f>SUM(#REF!,#REF!)</f>
        <v>#REF!</v>
      </c>
      <c r="X28" s="47" t="e">
        <f>SUM(#REF!,#REF!)</f>
        <v>#REF!</v>
      </c>
      <c r="Y28" s="47" t="e">
        <f>SUM(#REF!,#REF!)</f>
        <v>#REF!</v>
      </c>
    </row>
    <row r="29" spans="1:25" ht="18" customHeight="1">
      <c r="A29" s="1">
        <v>3</v>
      </c>
      <c r="B29" s="40" t="s">
        <v>42</v>
      </c>
      <c r="C29" s="40"/>
      <c r="D29" s="41"/>
      <c r="E29" s="42">
        <v>230</v>
      </c>
      <c r="F29" s="43"/>
      <c r="G29" s="44">
        <f>'[1]Candoi(I)_working'!C74</f>
        <v>0</v>
      </c>
      <c r="H29" s="44"/>
      <c r="I29" s="44">
        <v>0</v>
      </c>
      <c r="J29" s="44"/>
      <c r="K29" s="44">
        <v>0</v>
      </c>
      <c r="L29" s="44"/>
      <c r="M29" s="44"/>
      <c r="N29" s="45"/>
      <c r="O29" s="45"/>
      <c r="P29" s="45"/>
      <c r="Q29" s="45"/>
      <c r="R29" s="46"/>
      <c r="S29" s="46"/>
      <c r="T29" s="46"/>
      <c r="U29" s="46"/>
      <c r="V29" s="47"/>
      <c r="W29" s="47"/>
      <c r="X29" s="47"/>
      <c r="Y29" s="47"/>
    </row>
    <row r="30" spans="1:25" ht="18" customHeight="1">
      <c r="A30" s="1">
        <v>4</v>
      </c>
      <c r="B30" s="40" t="s">
        <v>43</v>
      </c>
      <c r="C30" s="40"/>
      <c r="D30" s="41"/>
      <c r="E30" s="42">
        <v>240</v>
      </c>
      <c r="F30" s="43"/>
      <c r="G30" s="44" t="e">
        <f>SUM(#REF!)</f>
        <v>#REF!</v>
      </c>
      <c r="H30" s="44"/>
      <c r="I30" s="44">
        <v>120000000</v>
      </c>
      <c r="J30" s="44"/>
      <c r="K30" s="44">
        <v>122992414</v>
      </c>
      <c r="L30" s="44" t="e">
        <f>SUM(#REF!)</f>
        <v>#REF!</v>
      </c>
      <c r="M30" s="44" t="e">
        <f>K30-L30</f>
        <v>#REF!</v>
      </c>
      <c r="N30" s="45" t="e">
        <f>SUM(#REF!)</f>
        <v>#REF!</v>
      </c>
      <c r="O30" s="45" t="e">
        <f>SUM(#REF!)</f>
        <v>#REF!</v>
      </c>
      <c r="P30" s="45" t="e">
        <f>SUM(#REF!)</f>
        <v>#REF!</v>
      </c>
      <c r="Q30" s="45" t="e">
        <f>SUM(#REF!)</f>
        <v>#REF!</v>
      </c>
      <c r="R30" s="46" t="e">
        <f>SUM(#REF!)</f>
        <v>#REF!</v>
      </c>
      <c r="S30" s="46" t="e">
        <f>SUM(#REF!)</f>
        <v>#REF!</v>
      </c>
      <c r="T30" s="46" t="e">
        <f>SUM(#REF!)</f>
        <v>#REF!</v>
      </c>
      <c r="U30" s="46" t="e">
        <f>T30+SUMIF('[4]BTDC cuoi nam'!$C$60:$C$69,#REF!,'[4]BTDC cuoi nam'!$E$60:$E$69)-SUMIF('[4]BTDC cuoi nam'!$D$60:$D$69,#REF!,'[4]BTDC cuoi nam'!$E$60:$E$69)</f>
        <v>#REF!</v>
      </c>
      <c r="V30" s="47" t="e">
        <f>SUM(#REF!)</f>
        <v>#REF!</v>
      </c>
      <c r="W30" s="47" t="e">
        <f>SUM(#REF!)</f>
        <v>#REF!</v>
      </c>
      <c r="X30" s="47" t="e">
        <f>SUM(#REF!)</f>
        <v>#REF!</v>
      </c>
      <c r="Y30" s="47" t="e">
        <f>SUM(#REF!)</f>
        <v>#REF!</v>
      </c>
    </row>
    <row r="31" spans="1:25" s="31" customFormat="1" ht="18" customHeight="1" thickBot="1">
      <c r="A31" s="31" t="s">
        <v>44</v>
      </c>
      <c r="B31" s="32" t="s">
        <v>45</v>
      </c>
      <c r="C31" s="64"/>
      <c r="D31" s="34"/>
      <c r="E31" s="34">
        <v>250</v>
      </c>
      <c r="F31" s="35"/>
      <c r="G31" s="65" t="e">
        <f>SUM(G11,G23)</f>
        <v>#REF!</v>
      </c>
      <c r="H31" s="36"/>
      <c r="I31" s="66">
        <v>203335542930</v>
      </c>
      <c r="J31" s="36"/>
      <c r="K31" s="66">
        <v>1767469026423</v>
      </c>
      <c r="L31" s="66" t="e">
        <f>SUM(L11,L23)</f>
        <v>#REF!</v>
      </c>
      <c r="M31" s="66"/>
      <c r="N31" s="67" t="e">
        <f aca="true" t="shared" si="6" ref="N31:Y31">SUM(N11,N23)</f>
        <v>#REF!</v>
      </c>
      <c r="O31" s="67" t="e">
        <f t="shared" si="6"/>
        <v>#REF!</v>
      </c>
      <c r="P31" s="67" t="e">
        <f t="shared" si="6"/>
        <v>#REF!</v>
      </c>
      <c r="Q31" s="67" t="e">
        <f t="shared" si="6"/>
        <v>#REF!</v>
      </c>
      <c r="R31" s="68" t="e">
        <f t="shared" si="6"/>
        <v>#REF!</v>
      </c>
      <c r="S31" s="68" t="e">
        <f t="shared" si="6"/>
        <v>#REF!</v>
      </c>
      <c r="T31" s="68" t="e">
        <f t="shared" si="6"/>
        <v>#REF!</v>
      </c>
      <c r="U31" s="68" t="e">
        <f t="shared" si="6"/>
        <v>#REF!</v>
      </c>
      <c r="V31" s="69" t="e">
        <f t="shared" si="6"/>
        <v>#REF!</v>
      </c>
      <c r="W31" s="70" t="e">
        <f t="shared" si="6"/>
        <v>#REF!</v>
      </c>
      <c r="X31" s="70" t="e">
        <f t="shared" si="6"/>
        <v>#REF!</v>
      </c>
      <c r="Y31" s="69" t="e">
        <f t="shared" si="6"/>
        <v>#REF!</v>
      </c>
    </row>
    <row r="32" spans="2:25" ht="18" customHeight="1" thickTop="1">
      <c r="B32" s="61"/>
      <c r="C32" s="61"/>
      <c r="D32" s="61"/>
      <c r="E32" s="61"/>
      <c r="F32" s="62"/>
      <c r="G32" s="6"/>
      <c r="H32" s="6"/>
      <c r="I32" s="6"/>
      <c r="J32" s="6"/>
      <c r="K32" s="6"/>
      <c r="L32" s="6"/>
      <c r="M32" s="6"/>
      <c r="N32" s="15"/>
      <c r="O32" s="15"/>
      <c r="P32" s="15"/>
      <c r="Q32" s="15"/>
      <c r="R32" s="17"/>
      <c r="S32" s="17"/>
      <c r="T32" s="17"/>
      <c r="U32" s="17"/>
      <c r="V32" s="63"/>
      <c r="W32" s="63"/>
      <c r="X32" s="63"/>
      <c r="Y32" s="63"/>
    </row>
    <row r="33" spans="1:25" s="31" customFormat="1" ht="18" customHeight="1">
      <c r="A33" s="31" t="s">
        <v>46</v>
      </c>
      <c r="B33" s="32" t="s">
        <v>47</v>
      </c>
      <c r="C33" s="32"/>
      <c r="D33" s="33"/>
      <c r="E33" s="34">
        <v>300</v>
      </c>
      <c r="F33" s="35"/>
      <c r="G33" s="36" t="e">
        <f>SUM(G34,G35)</f>
        <v>#REF!</v>
      </c>
      <c r="H33" s="36"/>
      <c r="I33" s="36">
        <v>141778990416</v>
      </c>
      <c r="J33" s="36"/>
      <c r="K33" s="36">
        <v>1522211090211</v>
      </c>
      <c r="L33" s="36" t="e">
        <f>SUM(L34,L35)</f>
        <v>#REF!</v>
      </c>
      <c r="M33" s="36"/>
      <c r="N33" s="37" t="e">
        <f aca="true" t="shared" si="7" ref="N33:Y33">SUM(N34,N35)</f>
        <v>#REF!</v>
      </c>
      <c r="O33" s="37" t="e">
        <f t="shared" si="7"/>
        <v>#REF!</v>
      </c>
      <c r="P33" s="37" t="e">
        <f t="shared" si="7"/>
        <v>#REF!</v>
      </c>
      <c r="Q33" s="37" t="e">
        <f t="shared" si="7"/>
        <v>#REF!</v>
      </c>
      <c r="R33" s="38" t="e">
        <f t="shared" si="7"/>
        <v>#REF!</v>
      </c>
      <c r="S33" s="38" t="e">
        <f t="shared" si="7"/>
        <v>#REF!</v>
      </c>
      <c r="T33" s="38" t="e">
        <f t="shared" si="7"/>
        <v>#REF!</v>
      </c>
      <c r="U33" s="38" t="e">
        <f t="shared" si="7"/>
        <v>#REF!</v>
      </c>
      <c r="V33" s="39" t="e">
        <f t="shared" si="7"/>
        <v>#REF!</v>
      </c>
      <c r="W33" s="39" t="e">
        <f t="shared" si="7"/>
        <v>#REF!</v>
      </c>
      <c r="X33" s="39" t="e">
        <f t="shared" si="7"/>
        <v>#REF!</v>
      </c>
      <c r="Y33" s="39" t="e">
        <f t="shared" si="7"/>
        <v>#REF!</v>
      </c>
    </row>
    <row r="34" spans="1:25" ht="18" customHeight="1">
      <c r="A34" s="1">
        <v>1</v>
      </c>
      <c r="B34" s="40" t="s">
        <v>48</v>
      </c>
      <c r="C34" s="40"/>
      <c r="D34" s="41"/>
      <c r="E34" s="42">
        <v>310</v>
      </c>
      <c r="F34" s="43"/>
      <c r="G34" s="44" t="e">
        <f>SUM(#REF!,#REF!,#REF!,#REF!)</f>
        <v>#REF!</v>
      </c>
      <c r="H34" s="44"/>
      <c r="I34" s="44">
        <v>25718990416</v>
      </c>
      <c r="J34" s="44"/>
      <c r="K34" s="44">
        <v>626698977211</v>
      </c>
      <c r="L34" s="44" t="e">
        <f>SUM(#REF!,#REF!,#REF!,#REF!)</f>
        <v>#REF!</v>
      </c>
      <c r="M34" s="44" t="e">
        <f>K34-L34</f>
        <v>#REF!</v>
      </c>
      <c r="N34" s="45" t="e">
        <f>SUM(#REF!,#REF!,#REF!,#REF!)</f>
        <v>#REF!</v>
      </c>
      <c r="O34" s="45" t="e">
        <f>SUM(#REF!,#REF!,#REF!,#REF!)</f>
        <v>#REF!</v>
      </c>
      <c r="P34" s="45" t="e">
        <f>SUM(#REF!,#REF!,#REF!,#REF!)</f>
        <v>#REF!</v>
      </c>
      <c r="Q34" s="45" t="e">
        <f>SUM(#REF!,#REF!,#REF!,#REF!)</f>
        <v>#REF!</v>
      </c>
      <c r="R34" s="46" t="e">
        <f>SUM(#REF!,#REF!,#REF!,#REF!)</f>
        <v>#REF!</v>
      </c>
      <c r="S34" s="46" t="e">
        <f>SUM(#REF!,#REF!,#REF!,#REF!)</f>
        <v>#REF!</v>
      </c>
      <c r="T34" s="46" t="e">
        <f>SUM(#REF!,#REF!,#REF!,#REF!)</f>
        <v>#REF!</v>
      </c>
      <c r="U34" s="46" t="e">
        <f>SUM(#REF!,#REF!,#REF!,#REF!)</f>
        <v>#REF!</v>
      </c>
      <c r="V34" s="47" t="e">
        <f>SUM(#REF!,#REF!,#REF!,#REF!)</f>
        <v>#REF!</v>
      </c>
      <c r="W34" s="47" t="e">
        <f>SUM(#REF!,#REF!,#REF!,#REF!)</f>
        <v>#REF!</v>
      </c>
      <c r="X34" s="47" t="e">
        <f>SUM(#REF!,#REF!,#REF!,#REF!)</f>
        <v>#REF!</v>
      </c>
      <c r="Y34" s="47" t="e">
        <f>SUM(#REF!,#REF!,#REF!,#REF!)</f>
        <v>#REF!</v>
      </c>
    </row>
    <row r="35" spans="1:25" ht="18" customHeight="1">
      <c r="A35" s="1">
        <v>2</v>
      </c>
      <c r="B35" s="40" t="s">
        <v>49</v>
      </c>
      <c r="C35" s="40"/>
      <c r="D35" s="41"/>
      <c r="E35" s="42">
        <v>340</v>
      </c>
      <c r="F35" s="43"/>
      <c r="G35" s="44" t="e">
        <f>SUM(#REF!,#REF!)</f>
        <v>#REF!</v>
      </c>
      <c r="H35" s="44"/>
      <c r="I35" s="44">
        <v>116060000000</v>
      </c>
      <c r="J35" s="44"/>
      <c r="K35" s="44">
        <v>895512113000</v>
      </c>
      <c r="L35" s="44" t="e">
        <f>SUM(#REF!,#REF!)</f>
        <v>#REF!</v>
      </c>
      <c r="M35" s="44" t="e">
        <f>K35-L35</f>
        <v>#REF!</v>
      </c>
      <c r="N35" s="45" t="e">
        <f>SUM(#REF!,#REF!)</f>
        <v>#REF!</v>
      </c>
      <c r="O35" s="45" t="e">
        <f>SUM(#REF!,#REF!)</f>
        <v>#REF!</v>
      </c>
      <c r="P35" s="45" t="e">
        <f>SUM(#REF!,#REF!)</f>
        <v>#REF!</v>
      </c>
      <c r="Q35" s="45" t="e">
        <f>SUM(#REF!,#REF!)</f>
        <v>#REF!</v>
      </c>
      <c r="R35" s="46" t="e">
        <f>SUM(#REF!,#REF!)</f>
        <v>#REF!</v>
      </c>
      <c r="S35" s="46" t="e">
        <f>SUM(#REF!,#REF!)</f>
        <v>#REF!</v>
      </c>
      <c r="T35" s="46" t="e">
        <f>SUM(#REF!,#REF!)</f>
        <v>#REF!</v>
      </c>
      <c r="U35" s="46" t="e">
        <f>SUM(#REF!,#REF!)</f>
        <v>#REF!</v>
      </c>
      <c r="V35" s="47" t="e">
        <f>SUM(#REF!,#REF!)</f>
        <v>#REF!</v>
      </c>
      <c r="W35" s="47" t="e">
        <f>SUM(#REF!,#REF!)</f>
        <v>#REF!</v>
      </c>
      <c r="X35" s="47" t="e">
        <f>SUM(#REF!,#REF!)</f>
        <v>#REF!</v>
      </c>
      <c r="Y35" s="47" t="e">
        <f>SUM(#REF!,#REF!)</f>
        <v>#REF!</v>
      </c>
    </row>
    <row r="36" spans="1:25" s="31" customFormat="1" ht="18" customHeight="1">
      <c r="A36" s="31" t="s">
        <v>50</v>
      </c>
      <c r="B36" s="32" t="s">
        <v>51</v>
      </c>
      <c r="C36" s="32"/>
      <c r="D36" s="33"/>
      <c r="E36" s="34">
        <v>400</v>
      </c>
      <c r="F36" s="35" t="s">
        <v>52</v>
      </c>
      <c r="G36" s="36" t="e">
        <f>SUM(G37,G38,G39,G40)</f>
        <v>#REF!</v>
      </c>
      <c r="H36" s="36"/>
      <c r="I36" s="36">
        <v>61556552514</v>
      </c>
      <c r="J36" s="36"/>
      <c r="K36" s="36">
        <v>245257936212</v>
      </c>
      <c r="L36" s="36" t="e">
        <f>SUM(L37,L38,L39,L40)</f>
        <v>#REF!</v>
      </c>
      <c r="M36" s="36" t="e">
        <f>K36-L36</f>
        <v>#REF!</v>
      </c>
      <c r="N36" s="37" t="e">
        <f aca="true" t="shared" si="8" ref="N36:Y36">SUM(N37,N38,N39,N40)</f>
        <v>#REF!</v>
      </c>
      <c r="O36" s="37" t="e">
        <f t="shared" si="8"/>
        <v>#REF!</v>
      </c>
      <c r="P36" s="37" t="e">
        <f t="shared" si="8"/>
        <v>#REF!</v>
      </c>
      <c r="Q36" s="37" t="e">
        <f t="shared" si="8"/>
        <v>#REF!</v>
      </c>
      <c r="R36" s="38" t="e">
        <f t="shared" si="8"/>
        <v>#REF!</v>
      </c>
      <c r="S36" s="38" t="e">
        <f t="shared" si="8"/>
        <v>#REF!</v>
      </c>
      <c r="T36" s="38" t="e">
        <f t="shared" si="8"/>
        <v>#REF!</v>
      </c>
      <c r="U36" s="38" t="e">
        <f t="shared" si="8"/>
        <v>#REF!</v>
      </c>
      <c r="V36" s="39" t="e">
        <f t="shared" si="8"/>
        <v>#REF!</v>
      </c>
      <c r="W36" s="39" t="e">
        <f t="shared" si="8"/>
        <v>#REF!</v>
      </c>
      <c r="X36" s="39" t="e">
        <f t="shared" si="8"/>
        <v>#REF!</v>
      </c>
      <c r="Y36" s="39" t="e">
        <f t="shared" si="8"/>
        <v>#REF!</v>
      </c>
    </row>
    <row r="37" spans="1:25" ht="18" customHeight="1">
      <c r="A37" s="1">
        <v>1</v>
      </c>
      <c r="B37" s="40" t="s">
        <v>53</v>
      </c>
      <c r="C37" s="40"/>
      <c r="D37" s="41"/>
      <c r="E37" s="42">
        <v>410</v>
      </c>
      <c r="F37" s="43"/>
      <c r="G37" s="44" t="e">
        <f>SUM(#REF!)</f>
        <v>#REF!</v>
      </c>
      <c r="H37" s="44"/>
      <c r="I37" s="44">
        <v>62000000000</v>
      </c>
      <c r="J37" s="44"/>
      <c r="K37" s="44">
        <v>200000000000</v>
      </c>
      <c r="L37" s="44" t="e">
        <f>SUM(#REF!)</f>
        <v>#REF!</v>
      </c>
      <c r="M37" s="44"/>
      <c r="N37" s="45" t="e">
        <f>SUM(#REF!)</f>
        <v>#REF!</v>
      </c>
      <c r="O37" s="45" t="e">
        <f>SUM(#REF!)</f>
        <v>#REF!</v>
      </c>
      <c r="P37" s="45" t="e">
        <f>SUM(#REF!)</f>
        <v>#REF!</v>
      </c>
      <c r="Q37" s="45" t="e">
        <f>SUM(#REF!)</f>
        <v>#REF!</v>
      </c>
      <c r="R37" s="46" t="e">
        <f>SUM(#REF!)</f>
        <v>#REF!</v>
      </c>
      <c r="S37" s="46" t="e">
        <f>SUM(#REF!)</f>
        <v>#REF!</v>
      </c>
      <c r="T37" s="46" t="e">
        <f>SUM(#REF!)</f>
        <v>#REF!</v>
      </c>
      <c r="U37" s="46" t="e">
        <f>SUM(#REF!)</f>
        <v>#REF!</v>
      </c>
      <c r="V37" s="47" t="e">
        <f>SUM(#REF!)</f>
        <v>#REF!</v>
      </c>
      <c r="W37" s="47" t="e">
        <f>SUM(#REF!)</f>
        <v>#REF!</v>
      </c>
      <c r="X37" s="47" t="e">
        <f>SUM(#REF!)</f>
        <v>#REF!</v>
      </c>
      <c r="Y37" s="47" t="e">
        <f>SUM(#REF!)</f>
        <v>#REF!</v>
      </c>
    </row>
    <row r="38" spans="1:25" ht="18" customHeight="1">
      <c r="A38" s="1">
        <v>2</v>
      </c>
      <c r="B38" s="40" t="s">
        <v>54</v>
      </c>
      <c r="C38" s="40"/>
      <c r="D38" s="41"/>
      <c r="E38" s="42">
        <v>420</v>
      </c>
      <c r="F38" s="43"/>
      <c r="G38" s="44" t="e">
        <f>SUM(#REF!)</f>
        <v>#REF!</v>
      </c>
      <c r="H38" s="44"/>
      <c r="I38" s="44">
        <v>0</v>
      </c>
      <c r="J38" s="44"/>
      <c r="K38" s="44">
        <v>3450000000</v>
      </c>
      <c r="L38" s="44" t="e">
        <f>SUM(#REF!)</f>
        <v>#REF!</v>
      </c>
      <c r="M38" s="44"/>
      <c r="N38" s="45" t="e">
        <f>SUM(#REF!)</f>
        <v>#REF!</v>
      </c>
      <c r="O38" s="45" t="e">
        <f>SUM(#REF!)</f>
        <v>#REF!</v>
      </c>
      <c r="P38" s="45" t="e">
        <f>SUM(#REF!)</f>
        <v>#REF!</v>
      </c>
      <c r="Q38" s="45" t="e">
        <f>SUM(#REF!)</f>
        <v>#REF!</v>
      </c>
      <c r="R38" s="46" t="e">
        <f>SUM(#REF!)</f>
        <v>#REF!</v>
      </c>
      <c r="S38" s="46" t="e">
        <f>SUM(#REF!)</f>
        <v>#REF!</v>
      </c>
      <c r="T38" s="46" t="e">
        <f>SUM(#REF!)</f>
        <v>#REF!</v>
      </c>
      <c r="U38" s="46" t="e">
        <f>SUM(#REF!)</f>
        <v>#REF!</v>
      </c>
      <c r="V38" s="47" t="e">
        <f>SUM(#REF!)</f>
        <v>#REF!</v>
      </c>
      <c r="W38" s="47" t="e">
        <f>SUM(#REF!)</f>
        <v>#REF!</v>
      </c>
      <c r="X38" s="47" t="e">
        <f>SUM(#REF!)</f>
        <v>#REF!</v>
      </c>
      <c r="Y38" s="47" t="e">
        <f>SUM(#REF!)</f>
        <v>#REF!</v>
      </c>
    </row>
    <row r="39" spans="1:25" ht="18" customHeight="1">
      <c r="A39" s="1">
        <v>3</v>
      </c>
      <c r="B39" s="40" t="s">
        <v>55</v>
      </c>
      <c r="C39" s="40"/>
      <c r="D39" s="41"/>
      <c r="E39" s="42">
        <v>430</v>
      </c>
      <c r="F39" s="43"/>
      <c r="G39" s="44" t="e">
        <f>SUM(#REF!,#REF!)</f>
        <v>#REF!</v>
      </c>
      <c r="H39" s="44"/>
      <c r="I39" s="44">
        <v>-443447486</v>
      </c>
      <c r="J39" s="44"/>
      <c r="K39" s="44">
        <v>41807936212</v>
      </c>
      <c r="L39" s="44" t="e">
        <f>SUM(#REF!,#REF!,#REF!)</f>
        <v>#REF!</v>
      </c>
      <c r="M39" s="44"/>
      <c r="N39" s="45" t="e">
        <f>SUM(#REF!,#REF!,#REF!)</f>
        <v>#REF!</v>
      </c>
      <c r="O39" s="45" t="e">
        <f>SUM(#REF!,#REF!,#REF!)</f>
        <v>#REF!</v>
      </c>
      <c r="P39" s="45" t="e">
        <f>SUM(#REF!,#REF!,#REF!)</f>
        <v>#REF!</v>
      </c>
      <c r="Q39" s="45" t="e">
        <f>SUM(#REF!,#REF!,#REF!)</f>
        <v>#REF!</v>
      </c>
      <c r="R39" s="46" t="e">
        <f>SUM(#REF!,#REF!,#REF!)</f>
        <v>#REF!</v>
      </c>
      <c r="S39" s="46" t="e">
        <f>SUM(#REF!,#REF!,#REF!)</f>
        <v>#REF!</v>
      </c>
      <c r="T39" s="46" t="e">
        <f>SUM(#REF!,#REF!,#REF!,#REF!)</f>
        <v>#REF!</v>
      </c>
      <c r="U39" s="46" t="e">
        <f>SUM(#REF!,#REF!,#REF!,#REF!)</f>
        <v>#REF!</v>
      </c>
      <c r="V39" s="47" t="e">
        <f>SUM(#REF!,#REF!,#REF!)</f>
        <v>#REF!</v>
      </c>
      <c r="W39" s="47" t="e">
        <f>SUM(#REF!,#REF!,#REF!)</f>
        <v>#REF!</v>
      </c>
      <c r="X39" s="47" t="e">
        <f>SUM(#REF!,#REF!,#REF!)</f>
        <v>#REF!</v>
      </c>
      <c r="Y39" s="47" t="e">
        <f>SUM(#REF!,#REF!,#REF!)</f>
        <v>#REF!</v>
      </c>
    </row>
    <row r="40" spans="1:25" ht="18" customHeight="1">
      <c r="A40" s="1">
        <v>4</v>
      </c>
      <c r="B40" s="71" t="s">
        <v>56</v>
      </c>
      <c r="C40" s="71"/>
      <c r="D40" s="72"/>
      <c r="E40" s="42">
        <v>440</v>
      </c>
      <c r="F40" s="43"/>
      <c r="G40" s="44">
        <f>SUM(G41:G43)</f>
        <v>0</v>
      </c>
      <c r="H40" s="44"/>
      <c r="I40" s="44">
        <v>0</v>
      </c>
      <c r="J40" s="44"/>
      <c r="K40" s="44">
        <v>0</v>
      </c>
      <c r="L40" s="44"/>
      <c r="M40" s="44"/>
      <c r="N40" s="45" t="e">
        <f aca="true" t="shared" si="9" ref="N40:Y40">SUM(N41:N43)</f>
        <v>#VALUE!</v>
      </c>
      <c r="O40" s="45">
        <f t="shared" si="9"/>
        <v>0</v>
      </c>
      <c r="P40" s="45">
        <f t="shared" si="9"/>
        <v>0</v>
      </c>
      <c r="Q40" s="45" t="e">
        <f t="shared" si="9"/>
        <v>#VALUE!</v>
      </c>
      <c r="R40" s="46" t="e">
        <f t="shared" si="9"/>
        <v>#VALUE!</v>
      </c>
      <c r="S40" s="46">
        <f t="shared" si="9"/>
        <v>0</v>
      </c>
      <c r="T40" s="46">
        <f t="shared" si="9"/>
        <v>0</v>
      </c>
      <c r="U40" s="46" t="e">
        <f t="shared" si="9"/>
        <v>#VALUE!</v>
      </c>
      <c r="V40" s="47" t="e">
        <f t="shared" si="9"/>
        <v>#VALUE!</v>
      </c>
      <c r="W40" s="47">
        <f t="shared" si="9"/>
        <v>0</v>
      </c>
      <c r="X40" s="47">
        <f t="shared" si="9"/>
        <v>0</v>
      </c>
      <c r="Y40" s="47" t="e">
        <f t="shared" si="9"/>
        <v>#VALUE!</v>
      </c>
    </row>
    <row r="41" spans="2:25" ht="18" customHeight="1">
      <c r="B41" s="40" t="s">
        <v>57</v>
      </c>
      <c r="C41" s="40"/>
      <c r="D41" s="41"/>
      <c r="E41" s="42">
        <v>441</v>
      </c>
      <c r="F41" s="43"/>
      <c r="G41" s="44"/>
      <c r="H41" s="44"/>
      <c r="I41" s="44">
        <v>0</v>
      </c>
      <c r="J41" s="44"/>
      <c r="K41" s="44">
        <v>0</v>
      </c>
      <c r="L41" s="44"/>
      <c r="M41" s="44"/>
      <c r="N41" s="45" t="e">
        <f aca="true" t="shared" si="10" ref="N41:Q42">R41+V41</f>
        <v>#VALUE!</v>
      </c>
      <c r="O41" s="45">
        <f t="shared" si="10"/>
        <v>0</v>
      </c>
      <c r="P41" s="45">
        <f t="shared" si="10"/>
        <v>0</v>
      </c>
      <c r="Q41" s="45" t="e">
        <f t="shared" si="10"/>
        <v>#VALUE!</v>
      </c>
      <c r="R41" s="46" t="e">
        <f>S41-SUMIF('[4]BTDC dau nam'!$C$49:$C$58,$E41,'[4]BTDC dau nam'!$E$49:$E$58)+SUMIF('[4]BTDC dau nam'!$D$49:$D$58,$E41,'[4]BTDC dau nam'!$E$49:$E$58)</f>
        <v>#VALUE!</v>
      </c>
      <c r="S41" s="46">
        <v>0</v>
      </c>
      <c r="T41" s="46">
        <v>0</v>
      </c>
      <c r="U41" s="46" t="e">
        <f>T41-SUMIF('[4]BTDC cuoi nam'!$C$60:$C$69,#REF!,'[4]BTDC cuoi nam'!$E$60:$E$69)+SUMIF('[4]BTDC cuoi nam'!$D$60:$D$69,#REF!,'[4]BTDC cuoi nam'!$E$60:$E$69)</f>
        <v>#VALUE!</v>
      </c>
      <c r="V41" s="47" t="e">
        <f>W41-SUMIF('[4]BTDC dau nam'!$C$11:$C$47,$E41,'[4]BTDC dau nam'!$E$11:$E$47)+SUMIF('[4]BTDC dau nam'!$D$11:$D$47,$E41,'[4]BTDC dau nam'!$E$11:$E$47)</f>
        <v>#VALUE!</v>
      </c>
      <c r="W41" s="47">
        <v>0</v>
      </c>
      <c r="X41" s="47">
        <v>0</v>
      </c>
      <c r="Y41" s="47" t="e">
        <f>X41+SUMIF('[4]BTDC cuoi nam'!$C$11:$C$58,#REF!,'[4]BTDC cuoi nam'!$E$11:$E$58)-SUMIF('[4]BTDC cuoi nam'!$D$11:$D$58,#REF!,'[4]BTDC cuoi nam'!$E$11:$E$58)</f>
        <v>#VALUE!</v>
      </c>
    </row>
    <row r="42" spans="2:25" ht="18" customHeight="1">
      <c r="B42" s="40" t="s">
        <v>58</v>
      </c>
      <c r="C42" s="40"/>
      <c r="D42" s="41"/>
      <c r="E42" s="42">
        <v>442</v>
      </c>
      <c r="F42" s="43"/>
      <c r="G42" s="44"/>
      <c r="H42" s="44"/>
      <c r="I42" s="44">
        <v>0</v>
      </c>
      <c r="J42" s="44"/>
      <c r="K42" s="44">
        <v>0</v>
      </c>
      <c r="L42" s="44"/>
      <c r="M42" s="44"/>
      <c r="N42" s="45" t="e">
        <f t="shared" si="10"/>
        <v>#VALUE!</v>
      </c>
      <c r="O42" s="45">
        <f t="shared" si="10"/>
        <v>0</v>
      </c>
      <c r="P42" s="45">
        <f t="shared" si="10"/>
        <v>0</v>
      </c>
      <c r="Q42" s="45" t="e">
        <f t="shared" si="10"/>
        <v>#VALUE!</v>
      </c>
      <c r="R42" s="46" t="e">
        <f>S42-SUMIF('[4]BTDC dau nam'!$C$49:$C$58,$E42,'[4]BTDC dau nam'!$E$49:$E$58)+SUMIF('[4]BTDC dau nam'!$D$49:$D$58,$E42,'[4]BTDC dau nam'!$E$49:$E$58)</f>
        <v>#VALUE!</v>
      </c>
      <c r="S42" s="46">
        <v>0</v>
      </c>
      <c r="T42" s="46">
        <v>0</v>
      </c>
      <c r="U42" s="46" t="e">
        <f>T42-SUMIF('[4]BTDC cuoi nam'!$C$60:$C$69,#REF!,'[4]BTDC cuoi nam'!$E$60:$E$69)+SUMIF('[4]BTDC cuoi nam'!$D$60:$D$69,#REF!,'[4]BTDC cuoi nam'!$E$60:$E$69)</f>
        <v>#VALUE!</v>
      </c>
      <c r="V42" s="47" t="e">
        <f>W42-SUMIF('[4]BTDC dau nam'!$C$11:$C$47,$E42,'[4]BTDC dau nam'!$E$11:$E$47)+SUMIF('[4]BTDC dau nam'!$D$11:$D$47,$E42,'[4]BTDC dau nam'!$E$11:$E$47)</f>
        <v>#VALUE!</v>
      </c>
      <c r="W42" s="47">
        <v>0</v>
      </c>
      <c r="X42" s="47">
        <v>0</v>
      </c>
      <c r="Y42" s="47" t="e">
        <f>X42+SUMIF('[4]BTDC cuoi nam'!$C$11:$C$58,#REF!,'[4]BTDC cuoi nam'!$E$11:$E$58)-SUMIF('[4]BTDC cuoi nam'!$D$11:$D$58,#REF!,'[4]BTDC cuoi nam'!$E$11:$E$58)</f>
        <v>#VALUE!</v>
      </c>
    </row>
    <row r="43" spans="2:25" ht="18" customHeight="1">
      <c r="B43" s="71" t="s">
        <v>59</v>
      </c>
      <c r="C43" s="71"/>
      <c r="D43" s="72"/>
      <c r="E43" s="42">
        <v>443</v>
      </c>
      <c r="F43" s="43"/>
      <c r="G43" s="44">
        <f>SUM(G44:G45)</f>
        <v>0</v>
      </c>
      <c r="H43" s="44"/>
      <c r="I43" s="44">
        <v>0</v>
      </c>
      <c r="J43" s="44"/>
      <c r="K43" s="44">
        <v>0</v>
      </c>
      <c r="L43" s="44"/>
      <c r="M43" s="44"/>
      <c r="N43" s="45" t="e">
        <f>SUM(N44:N45)</f>
        <v>#VALUE!</v>
      </c>
      <c r="O43" s="45">
        <f>SUM(O44:O45)</f>
        <v>0</v>
      </c>
      <c r="P43" s="45">
        <f>SUM(P44:P45)</f>
        <v>0</v>
      </c>
      <c r="Q43" s="45" t="e">
        <f>U43+Y43</f>
        <v>#VALUE!</v>
      </c>
      <c r="R43" s="46" t="e">
        <f aca="true" t="shared" si="11" ref="R43:Y43">SUM(R44:R45)</f>
        <v>#VALUE!</v>
      </c>
      <c r="S43" s="46">
        <f t="shared" si="11"/>
        <v>0</v>
      </c>
      <c r="T43" s="46">
        <f t="shared" si="11"/>
        <v>0</v>
      </c>
      <c r="U43" s="46" t="e">
        <f t="shared" si="11"/>
        <v>#VALUE!</v>
      </c>
      <c r="V43" s="47" t="e">
        <f t="shared" si="11"/>
        <v>#VALUE!</v>
      </c>
      <c r="W43" s="47">
        <f t="shared" si="11"/>
        <v>0</v>
      </c>
      <c r="X43" s="47">
        <f t="shared" si="11"/>
        <v>0</v>
      </c>
      <c r="Y43" s="47" t="e">
        <f t="shared" si="11"/>
        <v>#VALUE!</v>
      </c>
    </row>
    <row r="44" spans="2:25" s="48" customFormat="1" ht="18" customHeight="1">
      <c r="B44" s="59" t="s">
        <v>60</v>
      </c>
      <c r="C44" s="59"/>
      <c r="D44" s="60"/>
      <c r="E44" s="52"/>
      <c r="F44" s="53"/>
      <c r="G44" s="44"/>
      <c r="H44" s="44"/>
      <c r="I44" s="54">
        <v>0</v>
      </c>
      <c r="J44" s="54"/>
      <c r="K44" s="54">
        <v>0</v>
      </c>
      <c r="L44" s="44"/>
      <c r="M44" s="44"/>
      <c r="N44" s="45" t="e">
        <f aca="true" t="shared" si="12" ref="N44:P45">R44+V44</f>
        <v>#VALUE!</v>
      </c>
      <c r="O44" s="45">
        <f t="shared" si="12"/>
        <v>0</v>
      </c>
      <c r="P44" s="45">
        <f t="shared" si="12"/>
        <v>0</v>
      </c>
      <c r="Q44" s="45" t="e">
        <f>U44+Y44</f>
        <v>#VALUE!</v>
      </c>
      <c r="R44" s="46" t="e">
        <f>S44-SUMIF('[4]BTDC dau nam'!$C$49:$C$58,$E44,'[4]BTDC dau nam'!$E$49:$E$58)+SUMIF('[4]BTDC dau nam'!$D$49:$D$58,$E44,'[4]BTDC dau nam'!$E$49:$E$58)</f>
        <v>#VALUE!</v>
      </c>
      <c r="S44" s="46">
        <v>0</v>
      </c>
      <c r="T44" s="46">
        <v>0</v>
      </c>
      <c r="U44" s="46" t="e">
        <f>T44-SUMIF('[4]BTDC cuoi nam'!$C$60:$C$69,#REF!,'[4]BTDC cuoi nam'!$E$60:$E$69)+SUMIF('[4]BTDC cuoi nam'!$D$60:$D$69,#REF!,'[4]BTDC cuoi nam'!$E$60:$E$69)</f>
        <v>#VALUE!</v>
      </c>
      <c r="V44" s="47" t="e">
        <f>W44-SUMIF('[4]BTDC dau nam'!$C$11:$C$47,$E44,'[4]BTDC dau nam'!$E$11:$E$47)+SUMIF('[4]BTDC dau nam'!$D$11:$D$47,$E44,'[4]BTDC dau nam'!$E$11:$E$47)</f>
        <v>#VALUE!</v>
      </c>
      <c r="W44" s="47">
        <v>0</v>
      </c>
      <c r="X44" s="47">
        <v>0</v>
      </c>
      <c r="Y44" s="47" t="e">
        <f>X44+SUMIF('[4]BTDC cuoi nam'!$C$11:$C$58,#REF!,'[4]BTDC cuoi nam'!$E$11:$E$58)-SUMIF('[4]BTDC cuoi nam'!$D$11:$D$58,#REF!,'[4]BTDC cuoi nam'!$E$11:$E$58)</f>
        <v>#VALUE!</v>
      </c>
    </row>
    <row r="45" spans="2:25" s="48" customFormat="1" ht="18" customHeight="1">
      <c r="B45" s="59" t="s">
        <v>61</v>
      </c>
      <c r="C45" s="59"/>
      <c r="D45" s="60"/>
      <c r="E45" s="51"/>
      <c r="F45" s="73"/>
      <c r="G45" s="44"/>
      <c r="H45" s="44"/>
      <c r="I45" s="54">
        <v>0</v>
      </c>
      <c r="J45" s="54"/>
      <c r="K45" s="54">
        <v>0</v>
      </c>
      <c r="L45" s="44"/>
      <c r="M45" s="44"/>
      <c r="N45" s="45" t="e">
        <f t="shared" si="12"/>
        <v>#VALUE!</v>
      </c>
      <c r="O45" s="45">
        <f t="shared" si="12"/>
        <v>0</v>
      </c>
      <c r="P45" s="45">
        <f t="shared" si="12"/>
        <v>0</v>
      </c>
      <c r="Q45" s="45" t="e">
        <f>U45+Y45</f>
        <v>#VALUE!</v>
      </c>
      <c r="R45" s="46" t="e">
        <f>S45-SUMIF('[4]BTDC dau nam'!$C$49:$C$58,$E45,'[4]BTDC dau nam'!$E$49:$E$58)+SUMIF('[4]BTDC dau nam'!$D$49:$D$58,$E45,'[4]BTDC dau nam'!$E$49:$E$58)</f>
        <v>#VALUE!</v>
      </c>
      <c r="S45" s="46">
        <v>0</v>
      </c>
      <c r="T45" s="46">
        <v>0</v>
      </c>
      <c r="U45" s="46" t="e">
        <f>T45-SUMIF('[4]BTDC cuoi nam'!$C$60:$C$69,#REF!,'[4]BTDC cuoi nam'!$E$60:$E$69)+SUMIF('[4]BTDC cuoi nam'!$D$60:$D$69,#REF!,'[4]BTDC cuoi nam'!$E$60:$E$69)</f>
        <v>#VALUE!</v>
      </c>
      <c r="V45" s="47" t="e">
        <f>W45-SUMIF('[4]BTDC dau nam'!$C$11:$C$47,$E45,'[4]BTDC dau nam'!$E$11:$E$47)+SUMIF('[4]BTDC dau nam'!$D$11:$D$47,$E45,'[4]BTDC dau nam'!$E$11:$E$47)</f>
        <v>#VALUE!</v>
      </c>
      <c r="W45" s="47">
        <v>0</v>
      </c>
      <c r="X45" s="47">
        <v>0</v>
      </c>
      <c r="Y45" s="47" t="e">
        <f>X45+SUMIF('[4]BTDC cuoi nam'!$C$11:$C$58,#REF!,'[4]BTDC cuoi nam'!$E$11:$E$58)-SUMIF('[4]BTDC cuoi nam'!$D$11:$D$58,#REF!,'[4]BTDC cuoi nam'!$E$11:$E$58)</f>
        <v>#VALUE!</v>
      </c>
    </row>
    <row r="46" spans="2:25" ht="18" customHeight="1">
      <c r="B46" s="61"/>
      <c r="C46" s="61"/>
      <c r="D46" s="61"/>
      <c r="E46" s="61"/>
      <c r="F46" s="62"/>
      <c r="G46" s="74"/>
      <c r="H46" s="6"/>
      <c r="I46" s="6"/>
      <c r="J46" s="6"/>
      <c r="K46" s="6"/>
      <c r="L46" s="6"/>
      <c r="M46" s="6"/>
      <c r="N46" s="15"/>
      <c r="O46" s="15"/>
      <c r="P46" s="15"/>
      <c r="Q46" s="15"/>
      <c r="R46" s="17"/>
      <c r="S46" s="17"/>
      <c r="T46" s="17"/>
      <c r="U46" s="17"/>
      <c r="V46" s="75"/>
      <c r="W46" s="76"/>
      <c r="X46" s="76"/>
      <c r="Y46" s="75"/>
    </row>
    <row r="47" spans="1:25" s="31" customFormat="1" ht="18" customHeight="1" thickBot="1">
      <c r="A47" s="31" t="s">
        <v>62</v>
      </c>
      <c r="B47" s="32" t="s">
        <v>63</v>
      </c>
      <c r="C47" s="64"/>
      <c r="D47" s="34"/>
      <c r="E47" s="34">
        <v>450</v>
      </c>
      <c r="F47" s="35"/>
      <c r="G47" s="65" t="e">
        <f>SUM(G33,G36)</f>
        <v>#REF!</v>
      </c>
      <c r="H47" s="36"/>
      <c r="I47" s="66">
        <v>203335542930</v>
      </c>
      <c r="J47" s="36"/>
      <c r="K47" s="66">
        <v>1767469026423</v>
      </c>
      <c r="L47" s="66" t="e">
        <f>SUM(L33,L36)</f>
        <v>#REF!</v>
      </c>
      <c r="M47" s="66"/>
      <c r="N47" s="67" t="e">
        <f aca="true" t="shared" si="13" ref="N47:Y47">SUM(N33,N36)</f>
        <v>#REF!</v>
      </c>
      <c r="O47" s="67" t="e">
        <f t="shared" si="13"/>
        <v>#REF!</v>
      </c>
      <c r="P47" s="67" t="e">
        <f t="shared" si="13"/>
        <v>#REF!</v>
      </c>
      <c r="Q47" s="67" t="e">
        <f t="shared" si="13"/>
        <v>#REF!</v>
      </c>
      <c r="R47" s="68" t="e">
        <f t="shared" si="13"/>
        <v>#REF!</v>
      </c>
      <c r="S47" s="68" t="e">
        <f t="shared" si="13"/>
        <v>#REF!</v>
      </c>
      <c r="T47" s="68" t="e">
        <f t="shared" si="13"/>
        <v>#REF!</v>
      </c>
      <c r="U47" s="68" t="e">
        <f t="shared" si="13"/>
        <v>#REF!</v>
      </c>
      <c r="V47" s="69" t="e">
        <f t="shared" si="13"/>
        <v>#REF!</v>
      </c>
      <c r="W47" s="70" t="e">
        <f t="shared" si="13"/>
        <v>#REF!</v>
      </c>
      <c r="X47" s="70" t="e">
        <f t="shared" si="13"/>
        <v>#REF!</v>
      </c>
      <c r="Y47" s="69" t="e">
        <f t="shared" si="13"/>
        <v>#REF!</v>
      </c>
    </row>
    <row r="48" spans="2:25" s="31" customFormat="1" ht="18" customHeight="1" thickTop="1">
      <c r="B48" s="64"/>
      <c r="C48" s="64"/>
      <c r="D48" s="34"/>
      <c r="E48" s="34"/>
      <c r="F48" s="35"/>
      <c r="G48" s="36"/>
      <c r="H48" s="36"/>
      <c r="I48" s="36"/>
      <c r="J48" s="36"/>
      <c r="K48" s="36"/>
      <c r="L48" s="36"/>
      <c r="M48" s="36"/>
      <c r="N48" s="37"/>
      <c r="O48" s="37"/>
      <c r="P48" s="37"/>
      <c r="Q48" s="37"/>
      <c r="R48" s="38"/>
      <c r="S48" s="38"/>
      <c r="T48" s="38"/>
      <c r="U48" s="38"/>
      <c r="V48" s="39"/>
      <c r="W48" s="39"/>
      <c r="X48" s="39"/>
      <c r="Y48" s="39"/>
    </row>
    <row r="49" spans="1:25" s="84" customFormat="1" ht="18" customHeight="1">
      <c r="A49" s="108" t="s">
        <v>107</v>
      </c>
      <c r="B49" s="107" t="s">
        <v>64</v>
      </c>
      <c r="C49" s="77"/>
      <c r="D49" s="78"/>
      <c r="E49" s="78"/>
      <c r="F49" s="79"/>
      <c r="G49" s="80"/>
      <c r="H49" s="80"/>
      <c r="I49" s="80"/>
      <c r="J49" s="80"/>
      <c r="K49" s="80"/>
      <c r="L49" s="80"/>
      <c r="M49" s="80"/>
      <c r="N49" s="81"/>
      <c r="O49" s="81"/>
      <c r="P49" s="81"/>
      <c r="Q49" s="81"/>
      <c r="R49" s="82"/>
      <c r="S49" s="82"/>
      <c r="T49" s="82"/>
      <c r="U49" s="82"/>
      <c r="V49" s="83"/>
      <c r="W49" s="83"/>
      <c r="X49" s="83"/>
      <c r="Y49" s="83"/>
    </row>
    <row r="50" spans="2:25" s="31" customFormat="1" ht="18" customHeight="1">
      <c r="B50" s="32"/>
      <c r="C50" s="64"/>
      <c r="D50" s="34"/>
      <c r="E50" s="34"/>
      <c r="F50" s="35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8"/>
      <c r="S50" s="38"/>
      <c r="T50" s="38"/>
      <c r="U50" s="38"/>
      <c r="V50" s="39"/>
      <c r="W50" s="39"/>
      <c r="X50" s="39"/>
      <c r="Y50" s="39"/>
    </row>
    <row r="51" spans="1:25" s="31" customFormat="1" ht="18" customHeight="1">
      <c r="A51" s="31" t="s">
        <v>11</v>
      </c>
      <c r="B51" s="64" t="s">
        <v>65</v>
      </c>
      <c r="C51" s="64"/>
      <c r="D51" s="34"/>
      <c r="E51" s="34"/>
      <c r="F51" s="35"/>
      <c r="G51" s="36"/>
      <c r="H51" s="36"/>
      <c r="I51" s="36"/>
      <c r="J51" s="36"/>
      <c r="K51" s="85" t="s">
        <v>66</v>
      </c>
      <c r="L51" s="36"/>
      <c r="M51" s="36"/>
      <c r="N51" s="37"/>
      <c r="O51" s="37"/>
      <c r="P51" s="37"/>
      <c r="Q51" s="37"/>
      <c r="R51" s="38"/>
      <c r="S51" s="38"/>
      <c r="T51" s="38"/>
      <c r="U51" s="38"/>
      <c r="V51" s="39"/>
      <c r="W51" s="39"/>
      <c r="X51" s="39"/>
      <c r="Y51" s="39"/>
    </row>
    <row r="52" spans="1:25" s="31" customFormat="1" ht="18" customHeight="1">
      <c r="A52" s="1">
        <v>1</v>
      </c>
      <c r="B52" s="41" t="s">
        <v>67</v>
      </c>
      <c r="C52" s="86"/>
      <c r="D52" s="42"/>
      <c r="E52" s="42"/>
      <c r="F52" s="43"/>
      <c r="G52" s="44"/>
      <c r="H52" s="44"/>
      <c r="I52" s="44"/>
      <c r="J52" s="44"/>
      <c r="K52" s="44">
        <v>98880983137</v>
      </c>
      <c r="L52" s="36"/>
      <c r="M52" s="36"/>
      <c r="N52" s="37"/>
      <c r="O52" s="37"/>
      <c r="P52" s="37"/>
      <c r="Q52" s="37"/>
      <c r="R52" s="38"/>
      <c r="S52" s="38"/>
      <c r="T52" s="38"/>
      <c r="U52" s="38"/>
      <c r="V52" s="39"/>
      <c r="W52" s="39"/>
      <c r="X52" s="39"/>
      <c r="Y52" s="39"/>
    </row>
    <row r="53" spans="1:25" s="31" customFormat="1" ht="18" customHeight="1">
      <c r="A53" s="1">
        <f aca="true" t="shared" si="14" ref="A53:A62">A52+1</f>
        <v>2</v>
      </c>
      <c r="B53" s="41" t="s">
        <v>68</v>
      </c>
      <c r="C53" s="86"/>
      <c r="D53" s="42"/>
      <c r="E53" s="42"/>
      <c r="F53" s="43"/>
      <c r="G53" s="44"/>
      <c r="H53" s="44"/>
      <c r="I53" s="44"/>
      <c r="J53" s="44"/>
      <c r="K53" s="44">
        <v>0</v>
      </c>
      <c r="L53" s="36"/>
      <c r="M53" s="36"/>
      <c r="N53" s="37"/>
      <c r="O53" s="37"/>
      <c r="P53" s="37"/>
      <c r="Q53" s="37"/>
      <c r="R53" s="38"/>
      <c r="S53" s="38"/>
      <c r="T53" s="38"/>
      <c r="U53" s="38"/>
      <c r="V53" s="39"/>
      <c r="W53" s="39"/>
      <c r="X53" s="39"/>
      <c r="Y53" s="39"/>
    </row>
    <row r="54" spans="1:25" s="31" customFormat="1" ht="18" customHeight="1">
      <c r="A54" s="1">
        <f t="shared" si="14"/>
        <v>3</v>
      </c>
      <c r="B54" s="41" t="s">
        <v>69</v>
      </c>
      <c r="C54" s="86"/>
      <c r="D54" s="42"/>
      <c r="E54" s="42"/>
      <c r="F54" s="43"/>
      <c r="G54" s="44"/>
      <c r="H54" s="44"/>
      <c r="I54" s="44"/>
      <c r="J54" s="44"/>
      <c r="K54" s="44">
        <v>98880983137</v>
      </c>
      <c r="L54" s="36"/>
      <c r="M54" s="36"/>
      <c r="N54" s="37"/>
      <c r="O54" s="37"/>
      <c r="P54" s="37"/>
      <c r="Q54" s="37"/>
      <c r="R54" s="38"/>
      <c r="S54" s="38"/>
      <c r="T54" s="38"/>
      <c r="U54" s="38"/>
      <c r="V54" s="39"/>
      <c r="W54" s="39"/>
      <c r="X54" s="39"/>
      <c r="Y54" s="39"/>
    </row>
    <row r="55" spans="1:25" s="31" customFormat="1" ht="18" customHeight="1">
      <c r="A55" s="1">
        <f t="shared" si="14"/>
        <v>4</v>
      </c>
      <c r="B55" s="41" t="s">
        <v>70</v>
      </c>
      <c r="C55" s="86"/>
      <c r="D55" s="42"/>
      <c r="E55" s="42"/>
      <c r="F55" s="43"/>
      <c r="G55" s="44"/>
      <c r="H55" s="44"/>
      <c r="I55" s="44"/>
      <c r="J55" s="44"/>
      <c r="K55" s="44">
        <v>25196647367</v>
      </c>
      <c r="L55" s="36"/>
      <c r="M55" s="36"/>
      <c r="N55" s="37"/>
      <c r="O55" s="37"/>
      <c r="P55" s="37"/>
      <c r="Q55" s="37"/>
      <c r="R55" s="38"/>
      <c r="S55" s="38"/>
      <c r="T55" s="38"/>
      <c r="U55" s="38"/>
      <c r="V55" s="39"/>
      <c r="W55" s="39"/>
      <c r="X55" s="39"/>
      <c r="Y55" s="39"/>
    </row>
    <row r="56" spans="1:25" s="31" customFormat="1" ht="18" customHeight="1">
      <c r="A56" s="1">
        <f t="shared" si="14"/>
        <v>5</v>
      </c>
      <c r="B56" s="71" t="s">
        <v>71</v>
      </c>
      <c r="C56" s="86"/>
      <c r="D56" s="42"/>
      <c r="E56" s="42"/>
      <c r="F56" s="43"/>
      <c r="G56" s="44"/>
      <c r="H56" s="44"/>
      <c r="I56" s="44"/>
      <c r="J56" s="44"/>
      <c r="K56" s="44">
        <v>124077630504</v>
      </c>
      <c r="L56" s="36"/>
      <c r="M56" s="36"/>
      <c r="N56" s="37"/>
      <c r="O56" s="37"/>
      <c r="P56" s="37"/>
      <c r="Q56" s="37"/>
      <c r="R56" s="38"/>
      <c r="S56" s="38"/>
      <c r="T56" s="38"/>
      <c r="U56" s="38"/>
      <c r="V56" s="39"/>
      <c r="W56" s="39"/>
      <c r="X56" s="39"/>
      <c r="Y56" s="39"/>
    </row>
    <row r="57" spans="1:25" s="31" customFormat="1" ht="18" customHeight="1">
      <c r="A57" s="1">
        <f t="shared" si="14"/>
        <v>6</v>
      </c>
      <c r="B57" s="41" t="s">
        <v>72</v>
      </c>
      <c r="C57" s="86"/>
      <c r="D57" s="42"/>
      <c r="E57" s="42"/>
      <c r="F57" s="43"/>
      <c r="G57" s="44"/>
      <c r="H57" s="44"/>
      <c r="I57" s="44"/>
      <c r="J57" s="44"/>
      <c r="K57" s="44">
        <v>61880907942</v>
      </c>
      <c r="L57" s="36"/>
      <c r="M57" s="36"/>
      <c r="N57" s="37"/>
      <c r="O57" s="37"/>
      <c r="P57" s="37"/>
      <c r="Q57" s="37"/>
      <c r="R57" s="38"/>
      <c r="S57" s="38"/>
      <c r="T57" s="38"/>
      <c r="U57" s="38"/>
      <c r="V57" s="39"/>
      <c r="W57" s="39"/>
      <c r="X57" s="39"/>
      <c r="Y57" s="39"/>
    </row>
    <row r="58" spans="1:25" s="31" customFormat="1" ht="18" customHeight="1">
      <c r="A58" s="1">
        <f t="shared" si="14"/>
        <v>7</v>
      </c>
      <c r="B58" s="41" t="s">
        <v>73</v>
      </c>
      <c r="C58" s="86"/>
      <c r="D58" s="42"/>
      <c r="E58" s="42"/>
      <c r="F58" s="43"/>
      <c r="G58" s="44"/>
      <c r="H58" s="44"/>
      <c r="I58" s="44"/>
      <c r="J58" s="44"/>
      <c r="K58" s="44">
        <v>62196722562</v>
      </c>
      <c r="L58" s="36"/>
      <c r="M58" s="36"/>
      <c r="N58" s="37"/>
      <c r="O58" s="37"/>
      <c r="P58" s="37"/>
      <c r="Q58" s="37"/>
      <c r="R58" s="38"/>
      <c r="S58" s="38"/>
      <c r="T58" s="38"/>
      <c r="U58" s="38"/>
      <c r="V58" s="39"/>
      <c r="W58" s="39"/>
      <c r="X58" s="39"/>
      <c r="Y58" s="39"/>
    </row>
    <row r="59" spans="1:25" s="31" customFormat="1" ht="18" customHeight="1">
      <c r="A59" s="1">
        <f t="shared" si="14"/>
        <v>8</v>
      </c>
      <c r="B59" s="41" t="s">
        <v>74</v>
      </c>
      <c r="C59" s="86"/>
      <c r="D59" s="42"/>
      <c r="E59" s="42"/>
      <c r="F59" s="43"/>
      <c r="G59" s="44"/>
      <c r="H59" s="44"/>
      <c r="I59" s="44"/>
      <c r="J59" s="44"/>
      <c r="K59" s="44">
        <v>20079669823</v>
      </c>
      <c r="L59" s="36"/>
      <c r="M59" s="36"/>
      <c r="N59" s="37"/>
      <c r="O59" s="37"/>
      <c r="P59" s="37"/>
      <c r="Q59" s="37"/>
      <c r="R59" s="38"/>
      <c r="S59" s="38"/>
      <c r="T59" s="38"/>
      <c r="U59" s="38"/>
      <c r="V59" s="39"/>
      <c r="W59" s="39"/>
      <c r="X59" s="39"/>
      <c r="Y59" s="39"/>
    </row>
    <row r="60" spans="1:25" s="31" customFormat="1" ht="18" customHeight="1">
      <c r="A60" s="1">
        <f t="shared" si="14"/>
        <v>9</v>
      </c>
      <c r="B60" s="41" t="s">
        <v>75</v>
      </c>
      <c r="C60" s="86"/>
      <c r="D60" s="42"/>
      <c r="E60" s="42"/>
      <c r="F60" s="43"/>
      <c r="G60" s="44"/>
      <c r="H60" s="44"/>
      <c r="I60" s="44"/>
      <c r="J60" s="44"/>
      <c r="K60" s="44">
        <v>42117052739</v>
      </c>
      <c r="L60" s="36"/>
      <c r="M60" s="36"/>
      <c r="N60" s="37"/>
      <c r="O60" s="37"/>
      <c r="P60" s="37"/>
      <c r="Q60" s="37"/>
      <c r="R60" s="38"/>
      <c r="S60" s="38"/>
      <c r="T60" s="38"/>
      <c r="U60" s="38"/>
      <c r="V60" s="39"/>
      <c r="W60" s="39"/>
      <c r="X60" s="39"/>
      <c r="Y60" s="39"/>
    </row>
    <row r="61" spans="1:25" s="31" customFormat="1" ht="18" customHeight="1">
      <c r="A61" s="1">
        <f t="shared" si="14"/>
        <v>10</v>
      </c>
      <c r="B61" s="41" t="s">
        <v>76</v>
      </c>
      <c r="C61" s="86"/>
      <c r="D61" s="42"/>
      <c r="E61" s="42"/>
      <c r="F61" s="43"/>
      <c r="G61" s="44"/>
      <c r="H61" s="44"/>
      <c r="I61" s="44"/>
      <c r="J61" s="44"/>
      <c r="K61" s="44">
        <v>31340398</v>
      </c>
      <c r="L61" s="36"/>
      <c r="M61" s="36"/>
      <c r="N61" s="37"/>
      <c r="O61" s="37"/>
      <c r="P61" s="37"/>
      <c r="Q61" s="37"/>
      <c r="R61" s="38"/>
      <c r="S61" s="38"/>
      <c r="T61" s="38"/>
      <c r="U61" s="38"/>
      <c r="V61" s="39"/>
      <c r="W61" s="39"/>
      <c r="X61" s="39"/>
      <c r="Y61" s="39"/>
    </row>
    <row r="62" spans="1:25" s="31" customFormat="1" ht="18" customHeight="1">
      <c r="A62" s="1">
        <f t="shared" si="14"/>
        <v>11</v>
      </c>
      <c r="B62" s="41" t="s">
        <v>77</v>
      </c>
      <c r="C62" s="86"/>
      <c r="D62" s="42"/>
      <c r="E62" s="42"/>
      <c r="F62" s="43"/>
      <c r="G62" s="44"/>
      <c r="H62" s="44"/>
      <c r="I62" s="44"/>
      <c r="J62" s="44"/>
      <c r="K62" s="44">
        <v>29374439</v>
      </c>
      <c r="L62" s="36"/>
      <c r="M62" s="36"/>
      <c r="N62" s="37"/>
      <c r="O62" s="37"/>
      <c r="P62" s="37"/>
      <c r="Q62" s="37"/>
      <c r="R62" s="38"/>
      <c r="S62" s="38"/>
      <c r="T62" s="38"/>
      <c r="U62" s="38"/>
      <c r="V62" s="39"/>
      <c r="W62" s="39"/>
      <c r="X62" s="39"/>
      <c r="Y62" s="39"/>
    </row>
    <row r="63" spans="1:25" s="31" customFormat="1" ht="18" customHeight="1">
      <c r="A63" s="1">
        <v>10</v>
      </c>
      <c r="B63" s="41" t="s">
        <v>78</v>
      </c>
      <c r="C63" s="86"/>
      <c r="D63" s="42"/>
      <c r="E63" s="42"/>
      <c r="F63" s="43"/>
      <c r="G63" s="44"/>
      <c r="H63" s="44"/>
      <c r="I63" s="44"/>
      <c r="J63" s="44"/>
      <c r="K63" s="44">
        <v>1965959</v>
      </c>
      <c r="L63" s="36"/>
      <c r="M63" s="36"/>
      <c r="N63" s="37"/>
      <c r="O63" s="37"/>
      <c r="P63" s="37"/>
      <c r="Q63" s="37"/>
      <c r="R63" s="38"/>
      <c r="S63" s="38"/>
      <c r="T63" s="38"/>
      <c r="U63" s="38"/>
      <c r="V63" s="39"/>
      <c r="W63" s="39"/>
      <c r="X63" s="39"/>
      <c r="Y63" s="39"/>
    </row>
    <row r="64" spans="1:25" s="31" customFormat="1" ht="18" customHeight="1">
      <c r="A64" s="1">
        <f>A63+1</f>
        <v>11</v>
      </c>
      <c r="B64" s="41" t="s">
        <v>79</v>
      </c>
      <c r="C64" s="86"/>
      <c r="D64" s="42"/>
      <c r="E64" s="42"/>
      <c r="F64" s="43"/>
      <c r="G64" s="44"/>
      <c r="H64" s="44"/>
      <c r="I64" s="44"/>
      <c r="J64" s="44"/>
      <c r="K64" s="44">
        <v>42119018698</v>
      </c>
      <c r="L64" s="36"/>
      <c r="M64" s="36"/>
      <c r="N64" s="37"/>
      <c r="O64" s="37"/>
      <c r="P64" s="37"/>
      <c r="Q64" s="37"/>
      <c r="R64" s="38"/>
      <c r="S64" s="38"/>
      <c r="T64" s="38"/>
      <c r="U64" s="38"/>
      <c r="V64" s="39"/>
      <c r="W64" s="39"/>
      <c r="X64" s="39"/>
      <c r="Y64" s="39"/>
    </row>
    <row r="65" spans="1:25" s="31" customFormat="1" ht="18" customHeight="1">
      <c r="A65" s="1">
        <f>A64+1</f>
        <v>12</v>
      </c>
      <c r="B65" s="41" t="s">
        <v>80</v>
      </c>
      <c r="C65" s="86"/>
      <c r="D65" s="42"/>
      <c r="E65" s="42"/>
      <c r="F65" s="43"/>
      <c r="G65" s="44"/>
      <c r="H65" s="44"/>
      <c r="I65" s="44"/>
      <c r="J65" s="44"/>
      <c r="K65" s="44">
        <v>41273537998</v>
      </c>
      <c r="L65" s="36"/>
      <c r="M65" s="36"/>
      <c r="N65" s="37"/>
      <c r="O65" s="37"/>
      <c r="P65" s="37"/>
      <c r="Q65" s="37"/>
      <c r="R65" s="38"/>
      <c r="S65" s="38"/>
      <c r="T65" s="38"/>
      <c r="U65" s="38"/>
      <c r="V65" s="39"/>
      <c r="W65" s="39"/>
      <c r="X65" s="39"/>
      <c r="Y65" s="39"/>
    </row>
    <row r="66" spans="1:25" s="31" customFormat="1" ht="18" customHeight="1">
      <c r="A66" s="1">
        <f>A65+1</f>
        <v>13</v>
      </c>
      <c r="B66" s="41" t="s">
        <v>81</v>
      </c>
      <c r="C66" s="86"/>
      <c r="D66" s="42"/>
      <c r="E66" s="42"/>
      <c r="F66" s="43"/>
      <c r="G66" s="44"/>
      <c r="H66" s="44"/>
      <c r="I66" s="44"/>
      <c r="J66" s="44"/>
      <c r="K66" s="44">
        <v>0</v>
      </c>
      <c r="L66" s="36"/>
      <c r="M66" s="36"/>
      <c r="N66" s="37"/>
      <c r="O66" s="37"/>
      <c r="P66" s="37"/>
      <c r="Q66" s="37"/>
      <c r="R66" s="38"/>
      <c r="S66" s="38"/>
      <c r="T66" s="38"/>
      <c r="U66" s="38"/>
      <c r="V66" s="39"/>
      <c r="W66" s="39"/>
      <c r="X66" s="39"/>
      <c r="Y66" s="39"/>
    </row>
    <row r="67" spans="1:25" s="31" customFormat="1" ht="18" customHeight="1">
      <c r="A67" s="1">
        <f>A66+1</f>
        <v>14</v>
      </c>
      <c r="B67" s="41" t="s">
        <v>82</v>
      </c>
      <c r="C67" s="86"/>
      <c r="D67" s="42"/>
      <c r="E67" s="42"/>
      <c r="F67" s="43"/>
      <c r="G67" s="44"/>
      <c r="H67" s="44"/>
      <c r="I67" s="44"/>
      <c r="J67" s="44"/>
      <c r="K67" s="44">
        <v>42119018698</v>
      </c>
      <c r="L67" s="36"/>
      <c r="M67" s="36"/>
      <c r="N67" s="37"/>
      <c r="O67" s="37"/>
      <c r="P67" s="37"/>
      <c r="Q67" s="37"/>
      <c r="R67" s="38"/>
      <c r="S67" s="38"/>
      <c r="T67" s="38"/>
      <c r="U67" s="38"/>
      <c r="V67" s="39"/>
      <c r="W67" s="39"/>
      <c r="X67" s="39"/>
      <c r="Y67" s="39"/>
    </row>
    <row r="68" spans="2:25" s="31" customFormat="1" ht="18" customHeight="1">
      <c r="B68" s="64"/>
      <c r="C68" s="64"/>
      <c r="D68" s="34"/>
      <c r="E68" s="34"/>
      <c r="F68" s="35"/>
      <c r="G68" s="36"/>
      <c r="H68" s="36"/>
      <c r="I68" s="36"/>
      <c r="J68" s="36"/>
      <c r="K68" s="36"/>
      <c r="L68" s="36"/>
      <c r="M68" s="36"/>
      <c r="N68" s="37"/>
      <c r="O68" s="37"/>
      <c r="P68" s="37"/>
      <c r="Q68" s="37"/>
      <c r="R68" s="38"/>
      <c r="S68" s="38"/>
      <c r="T68" s="38"/>
      <c r="U68" s="38"/>
      <c r="V68" s="39"/>
      <c r="W68" s="39"/>
      <c r="X68" s="39"/>
      <c r="Y68" s="39"/>
    </row>
    <row r="69" spans="1:25" s="31" customFormat="1" ht="18" customHeight="1">
      <c r="A69" s="105" t="s">
        <v>109</v>
      </c>
      <c r="B69" s="91" t="s">
        <v>83</v>
      </c>
      <c r="C69" s="64"/>
      <c r="D69" s="34"/>
      <c r="E69" s="34"/>
      <c r="F69" s="35"/>
      <c r="G69" s="36"/>
      <c r="H69" s="36"/>
      <c r="I69" s="36"/>
      <c r="J69" s="36"/>
      <c r="K69" s="36"/>
      <c r="L69" s="36"/>
      <c r="M69" s="36"/>
      <c r="N69" s="37"/>
      <c r="O69" s="37"/>
      <c r="P69" s="37"/>
      <c r="Q69" s="37"/>
      <c r="R69" s="38"/>
      <c r="S69" s="38"/>
      <c r="T69" s="38"/>
      <c r="U69" s="38"/>
      <c r="V69" s="39"/>
      <c r="W69" s="39"/>
      <c r="X69" s="39"/>
      <c r="Y69" s="39"/>
    </row>
    <row r="70" spans="1:25" s="31" customFormat="1" ht="18" customHeight="1">
      <c r="A70" s="31" t="s">
        <v>11</v>
      </c>
      <c r="B70" s="64" t="s">
        <v>65</v>
      </c>
      <c r="C70" s="64" t="s">
        <v>84</v>
      </c>
      <c r="D70" s="34"/>
      <c r="E70" s="34"/>
      <c r="F70" s="35"/>
      <c r="G70" s="36"/>
      <c r="H70" s="36"/>
      <c r="I70" s="36"/>
      <c r="J70" s="36"/>
      <c r="K70" s="85" t="s">
        <v>85</v>
      </c>
      <c r="L70" s="36"/>
      <c r="M70" s="36"/>
      <c r="N70" s="37"/>
      <c r="O70" s="37"/>
      <c r="P70" s="37"/>
      <c r="Q70" s="37"/>
      <c r="R70" s="38"/>
      <c r="S70" s="38"/>
      <c r="T70" s="38"/>
      <c r="U70" s="38"/>
      <c r="V70" s="39"/>
      <c r="W70" s="39"/>
      <c r="X70" s="39"/>
      <c r="Y70" s="39"/>
    </row>
    <row r="71" spans="1:25" s="31" customFormat="1" ht="18" customHeight="1">
      <c r="A71" s="31">
        <v>1</v>
      </c>
      <c r="B71" s="32" t="s">
        <v>86</v>
      </c>
      <c r="C71" s="86" t="s">
        <v>87</v>
      </c>
      <c r="D71" s="34"/>
      <c r="E71" s="34"/>
      <c r="F71" s="35"/>
      <c r="G71" s="36"/>
      <c r="H71" s="36"/>
      <c r="I71" s="36"/>
      <c r="J71" s="36"/>
      <c r="K71" s="36"/>
      <c r="L71" s="36"/>
      <c r="M71" s="36"/>
      <c r="N71" s="37"/>
      <c r="O71" s="37"/>
      <c r="P71" s="37"/>
      <c r="Q71" s="37"/>
      <c r="R71" s="38"/>
      <c r="S71" s="38"/>
      <c r="T71" s="38"/>
      <c r="U71" s="38"/>
      <c r="V71" s="39"/>
      <c r="W71" s="39"/>
      <c r="X71" s="39"/>
      <c r="Y71" s="39"/>
    </row>
    <row r="72" spans="2:25" ht="18" customHeight="1">
      <c r="B72" s="71" t="s">
        <v>103</v>
      </c>
      <c r="C72" s="86"/>
      <c r="D72" s="42"/>
      <c r="E72" s="42"/>
      <c r="F72" s="43"/>
      <c r="G72" s="44"/>
      <c r="H72" s="44"/>
      <c r="I72" s="44"/>
      <c r="J72" s="44"/>
      <c r="K72" s="109">
        <f>K23/K31</f>
        <v>0.00378362413543055</v>
      </c>
      <c r="L72" s="44"/>
      <c r="M72" s="44"/>
      <c r="N72" s="45"/>
      <c r="O72" s="45"/>
      <c r="P72" s="45"/>
      <c r="Q72" s="45"/>
      <c r="R72" s="46"/>
      <c r="S72" s="46"/>
      <c r="T72" s="46"/>
      <c r="U72" s="46"/>
      <c r="V72" s="47"/>
      <c r="W72" s="47"/>
      <c r="X72" s="47"/>
      <c r="Y72" s="47"/>
    </row>
    <row r="73" spans="2:25" ht="18" customHeight="1">
      <c r="B73" s="71" t="s">
        <v>104</v>
      </c>
      <c r="C73" s="86"/>
      <c r="D73" s="42"/>
      <c r="E73" s="42"/>
      <c r="F73" s="43"/>
      <c r="G73" s="44"/>
      <c r="H73" s="44"/>
      <c r="I73" s="44"/>
      <c r="J73" s="44"/>
      <c r="K73" s="109">
        <f>K11/K31</f>
        <v>0.9962163758645695</v>
      </c>
      <c r="L73" s="44"/>
      <c r="M73" s="44"/>
      <c r="N73" s="45"/>
      <c r="O73" s="45"/>
      <c r="P73" s="45"/>
      <c r="Q73" s="45"/>
      <c r="R73" s="46"/>
      <c r="S73" s="46"/>
      <c r="T73" s="46"/>
      <c r="U73" s="46"/>
      <c r="V73" s="47"/>
      <c r="W73" s="47"/>
      <c r="X73" s="47"/>
      <c r="Y73" s="47"/>
    </row>
    <row r="74" spans="2:25" s="31" customFormat="1" ht="18" customHeight="1">
      <c r="B74" s="32"/>
      <c r="C74" s="86"/>
      <c r="D74" s="34"/>
      <c r="E74" s="34"/>
      <c r="F74" s="35"/>
      <c r="G74" s="36"/>
      <c r="H74" s="36"/>
      <c r="I74" s="36"/>
      <c r="J74" s="36"/>
      <c r="K74" s="87"/>
      <c r="L74" s="36"/>
      <c r="M74" s="36"/>
      <c r="N74" s="37"/>
      <c r="O74" s="37"/>
      <c r="P74" s="37"/>
      <c r="Q74" s="37"/>
      <c r="R74" s="38"/>
      <c r="S74" s="38"/>
      <c r="T74" s="38"/>
      <c r="U74" s="38"/>
      <c r="V74" s="39"/>
      <c r="W74" s="39"/>
      <c r="X74" s="39"/>
      <c r="Y74" s="39"/>
    </row>
    <row r="75" spans="1:25" s="31" customFormat="1" ht="18" customHeight="1">
      <c r="A75" s="31">
        <v>2</v>
      </c>
      <c r="B75" s="32" t="s">
        <v>88</v>
      </c>
      <c r="C75" s="86" t="s">
        <v>87</v>
      </c>
      <c r="D75" s="34"/>
      <c r="E75" s="34"/>
      <c r="F75" s="35"/>
      <c r="G75" s="36"/>
      <c r="H75" s="36"/>
      <c r="I75" s="36"/>
      <c r="J75" s="36"/>
      <c r="K75" s="87"/>
      <c r="L75" s="36"/>
      <c r="M75" s="36"/>
      <c r="N75" s="37"/>
      <c r="O75" s="37"/>
      <c r="P75" s="37"/>
      <c r="Q75" s="37"/>
      <c r="R75" s="38"/>
      <c r="S75" s="38"/>
      <c r="T75" s="38"/>
      <c r="U75" s="38"/>
      <c r="V75" s="39"/>
      <c r="W75" s="39"/>
      <c r="X75" s="39"/>
      <c r="Y75" s="39"/>
    </row>
    <row r="76" spans="2:25" ht="18" customHeight="1">
      <c r="B76" s="88" t="s">
        <v>89</v>
      </c>
      <c r="C76" s="86"/>
      <c r="D76" s="42"/>
      <c r="E76" s="42"/>
      <c r="F76" s="43"/>
      <c r="G76" s="44"/>
      <c r="H76" s="44"/>
      <c r="I76" s="44"/>
      <c r="J76" s="44"/>
      <c r="K76" s="109">
        <f>K33/K47</f>
        <v>0.8612377741587062</v>
      </c>
      <c r="L76" s="44"/>
      <c r="M76" s="44"/>
      <c r="N76" s="45"/>
      <c r="O76" s="45"/>
      <c r="P76" s="45"/>
      <c r="Q76" s="45"/>
      <c r="R76" s="46"/>
      <c r="S76" s="46"/>
      <c r="T76" s="46"/>
      <c r="U76" s="46"/>
      <c r="V76" s="47"/>
      <c r="W76" s="47"/>
      <c r="X76" s="47"/>
      <c r="Y76" s="47"/>
    </row>
    <row r="77" spans="2:25" ht="18" customHeight="1">
      <c r="B77" s="88" t="s">
        <v>90</v>
      </c>
      <c r="C77" s="86"/>
      <c r="D77" s="42"/>
      <c r="E77" s="42"/>
      <c r="F77" s="43"/>
      <c r="G77" s="44"/>
      <c r="H77" s="44"/>
      <c r="I77" s="44"/>
      <c r="J77" s="44"/>
      <c r="K77" s="109">
        <f>K36/K47</f>
        <v>0.1387622258412938</v>
      </c>
      <c r="L77" s="44"/>
      <c r="M77" s="44"/>
      <c r="N77" s="45"/>
      <c r="O77" s="45"/>
      <c r="P77" s="45"/>
      <c r="Q77" s="45"/>
      <c r="R77" s="46"/>
      <c r="S77" s="46"/>
      <c r="T77" s="46"/>
      <c r="U77" s="46"/>
      <c r="V77" s="47"/>
      <c r="W77" s="47"/>
      <c r="X77" s="47"/>
      <c r="Y77" s="47"/>
    </row>
    <row r="78" spans="2:25" s="31" customFormat="1" ht="18" customHeight="1">
      <c r="B78" s="32"/>
      <c r="C78" s="86"/>
      <c r="D78" s="34"/>
      <c r="E78" s="34"/>
      <c r="F78" s="35"/>
      <c r="G78" s="36"/>
      <c r="H78" s="36"/>
      <c r="I78" s="36"/>
      <c r="J78" s="36"/>
      <c r="K78" s="87"/>
      <c r="L78" s="36"/>
      <c r="M78" s="36"/>
      <c r="N78" s="37"/>
      <c r="O78" s="37"/>
      <c r="P78" s="37"/>
      <c r="Q78" s="37"/>
      <c r="R78" s="38"/>
      <c r="S78" s="38"/>
      <c r="T78" s="38"/>
      <c r="U78" s="38"/>
      <c r="V78" s="39"/>
      <c r="W78" s="39"/>
      <c r="X78" s="39"/>
      <c r="Y78" s="39"/>
    </row>
    <row r="79" spans="1:25" s="31" customFormat="1" ht="18" customHeight="1">
      <c r="A79" s="31">
        <v>3</v>
      </c>
      <c r="B79" s="32" t="s">
        <v>91</v>
      </c>
      <c r="C79" s="86" t="s">
        <v>92</v>
      </c>
      <c r="D79" s="34"/>
      <c r="E79" s="34"/>
      <c r="F79" s="35"/>
      <c r="G79" s="36"/>
      <c r="H79" s="36"/>
      <c r="I79" s="36"/>
      <c r="J79" s="36"/>
      <c r="K79" s="87"/>
      <c r="L79" s="36"/>
      <c r="M79" s="36"/>
      <c r="N79" s="37"/>
      <c r="O79" s="37"/>
      <c r="P79" s="37"/>
      <c r="Q79" s="37"/>
      <c r="R79" s="38"/>
      <c r="S79" s="38"/>
      <c r="T79" s="38"/>
      <c r="U79" s="38"/>
      <c r="V79" s="39"/>
      <c r="W79" s="39"/>
      <c r="X79" s="39"/>
      <c r="Y79" s="39"/>
    </row>
    <row r="80" spans="2:25" ht="18" customHeight="1">
      <c r="B80" s="88" t="s">
        <v>93</v>
      </c>
      <c r="C80" s="86"/>
      <c r="D80" s="42"/>
      <c r="E80" s="42"/>
      <c r="F80" s="43"/>
      <c r="G80" s="44"/>
      <c r="H80" s="44"/>
      <c r="I80" s="44"/>
      <c r="J80" s="44"/>
      <c r="K80" s="87">
        <v>2.8096129912195016</v>
      </c>
      <c r="L80" s="44"/>
      <c r="M80" s="44"/>
      <c r="N80" s="45"/>
      <c r="O80" s="45"/>
      <c r="P80" s="45"/>
      <c r="Q80" s="45"/>
      <c r="R80" s="46"/>
      <c r="S80" s="46"/>
      <c r="T80" s="46"/>
      <c r="U80" s="46"/>
      <c r="V80" s="47"/>
      <c r="W80" s="47"/>
      <c r="X80" s="47"/>
      <c r="Y80" s="47"/>
    </row>
    <row r="81" spans="2:25" ht="18" customHeight="1">
      <c r="B81" s="88" t="s">
        <v>94</v>
      </c>
      <c r="C81" s="86"/>
      <c r="D81" s="42"/>
      <c r="E81" s="42"/>
      <c r="F81" s="43"/>
      <c r="G81" s="44"/>
      <c r="H81" s="44"/>
      <c r="I81" s="44"/>
      <c r="J81" s="44"/>
      <c r="K81" s="87">
        <v>2.8096129912195016</v>
      </c>
      <c r="L81" s="44"/>
      <c r="M81" s="44"/>
      <c r="N81" s="45"/>
      <c r="O81" s="45"/>
      <c r="P81" s="45"/>
      <c r="Q81" s="45"/>
      <c r="R81" s="46"/>
      <c r="S81" s="46"/>
      <c r="T81" s="46"/>
      <c r="U81" s="46"/>
      <c r="V81" s="47"/>
      <c r="W81" s="47"/>
      <c r="X81" s="47"/>
      <c r="Y81" s="47"/>
    </row>
    <row r="82" spans="1:25" s="31" customFormat="1" ht="18" customHeight="1">
      <c r="A82" s="31">
        <v>4</v>
      </c>
      <c r="B82" s="32" t="s">
        <v>95</v>
      </c>
      <c r="C82" s="86" t="s">
        <v>87</v>
      </c>
      <c r="D82" s="34"/>
      <c r="E82" s="34"/>
      <c r="F82" s="35"/>
      <c r="G82" s="36"/>
      <c r="H82" s="36"/>
      <c r="I82" s="36"/>
      <c r="J82" s="36"/>
      <c r="K82" s="44"/>
      <c r="L82" s="36"/>
      <c r="M82" s="36"/>
      <c r="N82" s="37"/>
      <c r="O82" s="37"/>
      <c r="P82" s="37"/>
      <c r="Q82" s="37"/>
      <c r="R82" s="38"/>
      <c r="S82" s="38"/>
      <c r="T82" s="38"/>
      <c r="U82" s="38"/>
      <c r="V82" s="39"/>
      <c r="W82" s="39"/>
      <c r="X82" s="39"/>
      <c r="Y82" s="39"/>
    </row>
    <row r="83" spans="2:25" ht="18" customHeight="1">
      <c r="B83" s="88" t="s">
        <v>96</v>
      </c>
      <c r="C83" s="86"/>
      <c r="D83" s="42"/>
      <c r="E83" s="42"/>
      <c r="F83" s="43"/>
      <c r="G83" s="44"/>
      <c r="H83" s="44"/>
      <c r="I83" s="44"/>
      <c r="J83" s="44"/>
      <c r="K83" s="109">
        <f>K67/K31</f>
        <v>0.02383013114704498</v>
      </c>
      <c r="L83" s="44"/>
      <c r="M83" s="44"/>
      <c r="N83" s="45"/>
      <c r="O83" s="45"/>
      <c r="P83" s="45"/>
      <c r="Q83" s="45"/>
      <c r="R83" s="46"/>
      <c r="S83" s="46"/>
      <c r="T83" s="46"/>
      <c r="U83" s="46"/>
      <c r="V83" s="47"/>
      <c r="W83" s="47"/>
      <c r="X83" s="47"/>
      <c r="Y83" s="47"/>
    </row>
    <row r="84" spans="2:25" ht="18" customHeight="1">
      <c r="B84" s="88" t="s">
        <v>97</v>
      </c>
      <c r="C84" s="86"/>
      <c r="D84" s="42"/>
      <c r="E84" s="42"/>
      <c r="F84" s="43"/>
      <c r="G84" s="44"/>
      <c r="H84" s="44"/>
      <c r="I84" s="44"/>
      <c r="J84" s="44"/>
      <c r="K84" s="109">
        <f>K67/K54</f>
        <v>0.4259567144437058</v>
      </c>
      <c r="L84" s="44"/>
      <c r="M84" s="44"/>
      <c r="N84" s="45"/>
      <c r="O84" s="45"/>
      <c r="P84" s="45"/>
      <c r="Q84" s="45"/>
      <c r="R84" s="46"/>
      <c r="S84" s="46"/>
      <c r="T84" s="46"/>
      <c r="U84" s="46"/>
      <c r="V84" s="47"/>
      <c r="W84" s="47"/>
      <c r="X84" s="47"/>
      <c r="Y84" s="47"/>
    </row>
    <row r="85" spans="2:25" ht="18" customHeight="1">
      <c r="B85" s="88" t="s">
        <v>98</v>
      </c>
      <c r="C85" s="86"/>
      <c r="D85" s="42"/>
      <c r="E85" s="42"/>
      <c r="F85" s="43"/>
      <c r="G85" s="44"/>
      <c r="H85" s="44"/>
      <c r="I85" s="44"/>
      <c r="J85" s="44"/>
      <c r="K85" s="109">
        <f>K67/K36</f>
        <v>0.17173356079124993</v>
      </c>
      <c r="L85" s="44"/>
      <c r="M85" s="44"/>
      <c r="N85" s="45"/>
      <c r="O85" s="45"/>
      <c r="P85" s="45"/>
      <c r="Q85" s="45"/>
      <c r="R85" s="46"/>
      <c r="S85" s="46"/>
      <c r="T85" s="46"/>
      <c r="U85" s="46"/>
      <c r="V85" s="47"/>
      <c r="W85" s="47"/>
      <c r="X85" s="47"/>
      <c r="Y85" s="47"/>
    </row>
    <row r="86" spans="6:25" s="3" customFormat="1" ht="18" customHeight="1">
      <c r="F86" s="4" t="s">
        <v>99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9"/>
      <c r="X86" s="90"/>
      <c r="Y86" s="4"/>
    </row>
    <row r="87" spans="2:25" s="3" customFormat="1" ht="18.75" customHeight="1">
      <c r="B87" s="64"/>
      <c r="C87" s="2"/>
      <c r="D87" s="91"/>
      <c r="E87" s="91"/>
      <c r="G87" s="92"/>
      <c r="H87" s="92"/>
      <c r="I87" s="113" t="s">
        <v>110</v>
      </c>
      <c r="J87" s="113"/>
      <c r="K87" s="113"/>
      <c r="L87" s="92"/>
      <c r="M87" s="92"/>
      <c r="N87" s="92" t="s">
        <v>100</v>
      </c>
      <c r="O87" s="92" t="s">
        <v>100</v>
      </c>
      <c r="P87" s="92" t="s">
        <v>100</v>
      </c>
      <c r="Q87" s="92" t="s">
        <v>100</v>
      </c>
      <c r="R87" s="92" t="s">
        <v>100</v>
      </c>
      <c r="S87" s="92" t="s">
        <v>100</v>
      </c>
      <c r="T87" s="92"/>
      <c r="U87" s="92"/>
      <c r="V87" s="2" t="s">
        <v>100</v>
      </c>
      <c r="W87" s="93" t="s">
        <v>100</v>
      </c>
      <c r="X87" s="94"/>
      <c r="Y87" s="92"/>
    </row>
    <row r="88" spans="2:25" s="3" customFormat="1" ht="18" customHeight="1">
      <c r="B88" s="64"/>
      <c r="C88" s="2"/>
      <c r="D88" s="91"/>
      <c r="E88" s="91"/>
      <c r="G88" s="92"/>
      <c r="H88" s="92"/>
      <c r="I88" s="114" t="s">
        <v>111</v>
      </c>
      <c r="J88" s="115"/>
      <c r="K88" s="115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2"/>
      <c r="W88" s="93"/>
      <c r="X88" s="94"/>
      <c r="Y88" s="92"/>
    </row>
    <row r="89" spans="2:25" s="3" customFormat="1" ht="18" customHeight="1">
      <c r="B89" s="64"/>
      <c r="C89" s="2"/>
      <c r="D89" s="91"/>
      <c r="E89" s="91"/>
      <c r="G89" s="92"/>
      <c r="H89" s="92"/>
      <c r="I89" s="102"/>
      <c r="J89" s="102"/>
      <c r="K89" s="10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2"/>
      <c r="W89" s="93"/>
      <c r="X89" s="94"/>
      <c r="Y89" s="92"/>
    </row>
    <row r="90" spans="2:25" s="3" customFormat="1" ht="18" customHeight="1">
      <c r="B90" s="40"/>
      <c r="D90" s="95"/>
      <c r="E90" s="95"/>
      <c r="G90" s="4"/>
      <c r="H90" s="4"/>
      <c r="I90" s="103"/>
      <c r="J90" s="100"/>
      <c r="K90" s="100"/>
      <c r="L90" s="4"/>
      <c r="M90" s="4"/>
      <c r="N90" s="4"/>
      <c r="O90" s="4"/>
      <c r="P90" s="4"/>
      <c r="Q90" s="4"/>
      <c r="R90" s="4"/>
      <c r="S90" s="4"/>
      <c r="T90" s="4"/>
      <c r="U90" s="4"/>
      <c r="W90" s="96"/>
      <c r="X90" s="97"/>
      <c r="Y90" s="4"/>
    </row>
    <row r="91" spans="2:25" s="3" customFormat="1" ht="18" customHeight="1">
      <c r="B91" s="40"/>
      <c r="D91" s="95"/>
      <c r="E91" s="95"/>
      <c r="G91" s="4"/>
      <c r="H91" s="4"/>
      <c r="I91" s="103"/>
      <c r="J91" s="100"/>
      <c r="K91" s="100"/>
      <c r="L91" s="4"/>
      <c r="M91" s="4"/>
      <c r="N91" s="4"/>
      <c r="O91" s="4"/>
      <c r="P91" s="4"/>
      <c r="Q91" s="4"/>
      <c r="R91" s="4"/>
      <c r="S91" s="4"/>
      <c r="T91" s="4"/>
      <c r="U91" s="4"/>
      <c r="W91" s="96"/>
      <c r="X91" s="97"/>
      <c r="Y91" s="4"/>
    </row>
    <row r="92" spans="2:25" s="3" customFormat="1" ht="18" customHeight="1">
      <c r="B92" s="40"/>
      <c r="D92" s="95"/>
      <c r="E92" s="95"/>
      <c r="G92" s="4"/>
      <c r="H92" s="4"/>
      <c r="I92" s="103"/>
      <c r="J92" s="100"/>
      <c r="K92" s="100"/>
      <c r="L92" s="4"/>
      <c r="M92" s="4"/>
      <c r="N92" s="4"/>
      <c r="O92" s="4"/>
      <c r="P92" s="4"/>
      <c r="Q92" s="4"/>
      <c r="R92" s="4"/>
      <c r="S92" s="4"/>
      <c r="T92" s="4"/>
      <c r="U92" s="4"/>
      <c r="W92" s="96"/>
      <c r="X92" s="97"/>
      <c r="Y92" s="4"/>
    </row>
    <row r="93" spans="2:25" s="3" customFormat="1" ht="18" customHeight="1">
      <c r="B93" s="64"/>
      <c r="C93" s="91"/>
      <c r="D93" s="91"/>
      <c r="E93" s="91"/>
      <c r="G93" s="92"/>
      <c r="H93" s="92"/>
      <c r="I93" s="110" t="s">
        <v>105</v>
      </c>
      <c r="J93" s="110"/>
      <c r="K93" s="110"/>
      <c r="L93" s="92"/>
      <c r="M93" s="92"/>
      <c r="N93" s="92" t="s">
        <v>101</v>
      </c>
      <c r="O93" s="92" t="s">
        <v>101</v>
      </c>
      <c r="P93" s="92" t="s">
        <v>101</v>
      </c>
      <c r="Q93" s="92" t="s">
        <v>101</v>
      </c>
      <c r="R93" s="92" t="s">
        <v>101</v>
      </c>
      <c r="S93" s="92" t="s">
        <v>101</v>
      </c>
      <c r="T93" s="92"/>
      <c r="U93" s="92"/>
      <c r="V93" s="91" t="s">
        <v>101</v>
      </c>
      <c r="W93" s="98" t="s">
        <v>101</v>
      </c>
      <c r="X93" s="99"/>
      <c r="Y93" s="92"/>
    </row>
    <row r="97" ht="18" customHeight="1">
      <c r="P97" s="4" t="e">
        <f>#REF!-#REF!</f>
        <v>#REF!</v>
      </c>
    </row>
  </sheetData>
  <mergeCells count="5">
    <mergeCell ref="I93:K93"/>
    <mergeCell ref="B3:K3"/>
    <mergeCell ref="B4:K4"/>
    <mergeCell ref="I87:K87"/>
    <mergeCell ref="I88:K88"/>
  </mergeCells>
  <printOptions/>
  <pageMargins left="0.984251968503937" right="0.7874015748031497" top="0.984251968503937" bottom="0.7874015748031497" header="0.3937007874015748" footer="0.3937007874015748"/>
  <pageSetup firstPageNumber="1" useFirstPageNumber="1" horizontalDpi="600" verticalDpi="600" orientation="portrait" paperSize="9" scale="83" r:id="rId1"/>
  <headerFooter alignWithMargins="0">
    <oddFooter>&amp;C&amp;"Arial,Regular"&amp;10Trang &amp;P/&amp;N</oddFooter>
  </headerFooter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DT:0976435755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thaiph</dc:creator>
  <cp:keywords/>
  <dc:description/>
  <cp:lastModifiedBy>linhdd</cp:lastModifiedBy>
  <cp:lastPrinted>2008-04-10T08:31:30Z</cp:lastPrinted>
  <dcterms:created xsi:type="dcterms:W3CDTF">2008-04-10T07:25:14Z</dcterms:created>
  <dcterms:modified xsi:type="dcterms:W3CDTF">2008-04-29T07:19:49Z</dcterms:modified>
  <cp:category/>
  <cp:version/>
  <cp:contentType/>
  <cp:contentStatus/>
</cp:coreProperties>
</file>